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duit Fill" sheetId="1" state="visible" r:id="rId2"/>
  </sheets>
  <definedNames>
    <definedName function="false" hidden="false" localSheetId="0" name="_xlnm.Print_Area" vbProcedure="false">'Conduit Fill'!$A$1:$I$213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<sst xmlns="http://schemas.openxmlformats.org/spreadsheetml/2006/main" count="759" uniqueCount="253">
  <si>
    <t xml:space="preserve">Conduit Fill Calculator based on the NEC Chapter 9, Tables 4 and 5, by Lorn J. MacIlravie, Version 9-25-2019 2244</t>
  </si>
  <si>
    <t xml:space="preserve">TYPE</t>
  </si>
  <si>
    <t xml:space="preserve">COL.</t>
  </si>
  <si>
    <t xml:space="preserve">LINE</t>
  </si>
  <si>
    <t xml:space="preserve">QTY</t>
  </si>
  <si>
    <t xml:space="preserve">SIZE</t>
  </si>
  <si>
    <r>
      <rPr>
        <b val="true"/>
        <sz val="12"/>
        <rFont val="Arial"/>
        <family val="2"/>
        <charset val="1"/>
      </rPr>
      <t xml:space="preserve">IN</t>
    </r>
    <r>
      <rPr>
        <b val="true"/>
        <vertAlign val="superscript"/>
        <sz val="12"/>
        <rFont val="Arial"/>
        <family val="2"/>
        <charset val="1"/>
      </rPr>
      <t xml:space="preserve">2</t>
    </r>
    <r>
      <rPr>
        <b val="true"/>
        <sz val="12"/>
        <rFont val="Arial"/>
        <family val="2"/>
        <charset val="1"/>
      </rPr>
      <t xml:space="preserve"> FROM TABLE 5</t>
    </r>
  </si>
  <si>
    <t xml:space="preserve">TOTAL AREA</t>
  </si>
  <si>
    <t xml:space="preserve">WIRE</t>
  </si>
  <si>
    <t xml:space="preserve">RFH-2, FFH-2, RFHH-2</t>
  </si>
  <si>
    <t xml:space="preserve">RHH, RHW, RHW-2</t>
  </si>
  <si>
    <t xml:space="preserve">SF-2, SFF-2</t>
  </si>
  <si>
    <t xml:space="preserve">SF-1, SFF-1</t>
  </si>
  <si>
    <t xml:space="preserve">RFH-1, TF, TFF, XF, XFF</t>
  </si>
  <si>
    <t xml:space="preserve">TF, TFF, XF, XFF</t>
  </si>
  <si>
    <t xml:space="preserve">TW, XF, XFF, THHW, THW, THW-2</t>
  </si>
  <si>
    <t xml:space="preserve">TW, THHW, THW, THW-2</t>
  </si>
  <si>
    <t xml:space="preserve">RHH*, RHW*, RHW-2*</t>
  </si>
  <si>
    <t xml:space="preserve">RHH*, RHW*, RHW-2*, XF, XFF</t>
  </si>
  <si>
    <t xml:space="preserve">TW, THW, THHW, THW-2, RHH*, RHW*, RHW-2*</t>
  </si>
  <si>
    <t xml:space="preserve">TFN, TFFN</t>
  </si>
  <si>
    <t xml:space="preserve">THHN, THWN, THWN-2</t>
  </si>
  <si>
    <t xml:space="preserve">PF, PGFF, PGF, PFF, PTF, PAF, PTFF, PAFF</t>
  </si>
  <si>
    <t xml:space="preserve">PF, PGFF, PGF, PFF, PTF, PAF, PTFF, PAFF, TFE, FEP, PFA, PFA, FEPB, PFAH</t>
  </si>
  <si>
    <t xml:space="preserve">TFE, FEP, PFA, FEPD, PFAH</t>
  </si>
  <si>
    <t xml:space="preserve">TFE, PFAH, PFA</t>
  </si>
  <si>
    <t xml:space="preserve">TFE, PFA, PFAH, Z</t>
  </si>
  <si>
    <t xml:space="preserve">ZF, ZFF, ZHF</t>
  </si>
  <si>
    <t xml:space="preserve">Z, ZF, ZFF, ZHF</t>
  </si>
  <si>
    <t xml:space="preserve">Z</t>
  </si>
  <si>
    <t xml:space="preserve">XHHW, XHHW-2, XHH</t>
  </si>
  <si>
    <t xml:space="preserve">KF-2, KFF-2</t>
  </si>
  <si>
    <t xml:space="preserve">KF-1, KFF1</t>
  </si>
  <si>
    <t xml:space="preserve">CABLE</t>
  </si>
  <si>
    <t xml:space="preserve">AREA</t>
  </si>
  <si>
    <t xml:space="preserve"># 14</t>
  </si>
  <si>
    <t xml:space="preserve"># 18</t>
  </si>
  <si>
    <t xml:space="preserve"># 6</t>
  </si>
  <si>
    <t xml:space="preserve"># 16</t>
  </si>
  <si>
    <t xml:space="preserve"># 4</t>
  </si>
  <si>
    <t xml:space="preserve">2/O</t>
  </si>
  <si>
    <t xml:space="preserve"># 12</t>
  </si>
  <si>
    <t xml:space="preserve">4/O</t>
  </si>
  <si>
    <t xml:space="preserve"># 10</t>
  </si>
  <si>
    <t xml:space="preserve">250 kcmil</t>
  </si>
  <si>
    <t xml:space="preserve"># 8</t>
  </si>
  <si>
    <t xml:space="preserve">350 kcmil</t>
  </si>
  <si>
    <t xml:space="preserve"># 3</t>
  </si>
  <si>
    <t xml:space="preserve">0.25"</t>
  </si>
  <si>
    <t xml:space="preserve"># 2</t>
  </si>
  <si>
    <t xml:space="preserve">0.1875"</t>
  </si>
  <si>
    <t xml:space="preserve"># 1</t>
  </si>
  <si>
    <t xml:space="preserve">1.5"</t>
  </si>
  <si>
    <t xml:space="preserve">1/O</t>
  </si>
  <si>
    <t xml:space="preserve">3/O</t>
  </si>
  <si>
    <t xml:space="preserve">Number of conductors and / or cables</t>
  </si>
  <si>
    <t xml:space="preserve">Total Calculated Wire Fill</t>
  </si>
  <si>
    <t xml:space="preserve">Optional Multiplier for Spare Space</t>
  </si>
  <si>
    <t xml:space="preserve">300 kcmil</t>
  </si>
  <si>
    <t xml:space="preserve">Total Wire Fill after Multiplier</t>
  </si>
  <si>
    <t xml:space="preserve">400 kcmil</t>
  </si>
  <si>
    <t xml:space="preserve">EMT</t>
  </si>
  <si>
    <r>
      <rPr>
        <b val="true"/>
        <sz val="10"/>
        <rFont val="Arial"/>
        <family val="2"/>
        <charset val="1"/>
      </rPr>
      <t xml:space="preserve">EMT </t>
    </r>
    <r>
      <rPr>
        <sz val="10"/>
        <rFont val="Arial"/>
        <family val="2"/>
        <charset val="1"/>
      </rPr>
      <t xml:space="preserve">- Electrical Metallic tubing - Article 358</t>
    </r>
  </si>
  <si>
    <t xml:space="preserve">Decimal Conversion</t>
  </si>
  <si>
    <t xml:space="preserve">500 kcmil</t>
  </si>
  <si>
    <t xml:space="preserve">TRADE</t>
  </si>
  <si>
    <t xml:space="preserve">OVER 2 WIRES</t>
  </si>
  <si>
    <t xml:space="preserve">&lt; 24" Nipple</t>
  </si>
  <si>
    <t xml:space="preserve">1 WIRE</t>
  </si>
  <si>
    <t xml:space="preserve">2 WIRES</t>
  </si>
  <si>
    <t xml:space="preserve">SEAL OFF</t>
  </si>
  <si>
    <t xml:space="preserve">1/16"</t>
  </si>
  <si>
    <t xml:space="preserve">0.0625"</t>
  </si>
  <si>
    <t xml:space="preserve">600 kcmil</t>
  </si>
  <si>
    <t xml:space="preserve">40%</t>
  </si>
  <si>
    <t xml:space="preserve">60%</t>
  </si>
  <si>
    <t xml:space="preserve">53%</t>
  </si>
  <si>
    <t xml:space="preserve">31%</t>
  </si>
  <si>
    <t xml:space="preserve">100%</t>
  </si>
  <si>
    <t xml:space="preserve">25%</t>
  </si>
  <si>
    <t xml:space="preserve">1/8"</t>
  </si>
  <si>
    <t xml:space="preserve">0.125"</t>
  </si>
  <si>
    <t xml:space="preserve">700 kcmil</t>
  </si>
  <si>
    <t xml:space="preserve">1/2"</t>
  </si>
  <si>
    <t xml:space="preserve">3/16"</t>
  </si>
  <si>
    <t xml:space="preserve">750 kcmil</t>
  </si>
  <si>
    <t xml:space="preserve">3/4"</t>
  </si>
  <si>
    <t xml:space="preserve">1/4"</t>
  </si>
  <si>
    <t xml:space="preserve">800 kcmil</t>
  </si>
  <si>
    <t xml:space="preserve">1"</t>
  </si>
  <si>
    <t xml:space="preserve">5/16"</t>
  </si>
  <si>
    <t xml:space="preserve">0.3125"</t>
  </si>
  <si>
    <t xml:space="preserve">900 kcmil</t>
  </si>
  <si>
    <t xml:space="preserve">1 - 1/4"</t>
  </si>
  <si>
    <t xml:space="preserve">3/8"</t>
  </si>
  <si>
    <t xml:space="preserve">0.375"</t>
  </si>
  <si>
    <t xml:space="preserve">1000 kcmil</t>
  </si>
  <si>
    <t xml:space="preserve">1 - 1/2"</t>
  </si>
  <si>
    <t xml:space="preserve">7/16"</t>
  </si>
  <si>
    <t xml:space="preserve">0.4375"</t>
  </si>
  <si>
    <t xml:space="preserve">1250 kcmil</t>
  </si>
  <si>
    <t xml:space="preserve">2"</t>
  </si>
  <si>
    <t xml:space="preserve">0.5"</t>
  </si>
  <si>
    <t xml:space="preserve">1500 kcmil</t>
  </si>
  <si>
    <t xml:space="preserve">2 - 1/2"</t>
  </si>
  <si>
    <t xml:space="preserve">9/16"</t>
  </si>
  <si>
    <t xml:space="preserve">0.5625"</t>
  </si>
  <si>
    <t xml:space="preserve">1750 kcmil</t>
  </si>
  <si>
    <t xml:space="preserve">3"</t>
  </si>
  <si>
    <t xml:space="preserve">5/8"</t>
  </si>
  <si>
    <t xml:space="preserve">0.625"</t>
  </si>
  <si>
    <t xml:space="preserve">2000 kcmil</t>
  </si>
  <si>
    <t xml:space="preserve">3 - 1/2"</t>
  </si>
  <si>
    <t xml:space="preserve">11/16"</t>
  </si>
  <si>
    <t xml:space="preserve">0.6875"</t>
  </si>
  <si>
    <t xml:space="preserve">4"</t>
  </si>
  <si>
    <t xml:space="preserve">0.75"</t>
  </si>
  <si>
    <t xml:space="preserve">13/16"</t>
  </si>
  <si>
    <t xml:space="preserve">0.8125"</t>
  </si>
  <si>
    <t xml:space="preserve">ENT</t>
  </si>
  <si>
    <r>
      <rPr>
        <b val="true"/>
        <sz val="10"/>
        <rFont val="Arial"/>
        <family val="2"/>
        <charset val="1"/>
      </rPr>
      <t xml:space="preserve">ENT</t>
    </r>
    <r>
      <rPr>
        <sz val="10"/>
        <rFont val="Arial"/>
        <family val="2"/>
        <charset val="1"/>
      </rPr>
      <t xml:space="preserve"> - Electrical Nonmetallic Tubing - Article 362</t>
    </r>
  </si>
  <si>
    <t xml:space="preserve">7/8"</t>
  </si>
  <si>
    <t xml:space="preserve">0.875"</t>
  </si>
  <si>
    <t xml:space="preserve">15/16"</t>
  </si>
  <si>
    <t xml:space="preserve">0.9375"</t>
  </si>
  <si>
    <t xml:space="preserve">1-1/16"</t>
  </si>
  <si>
    <t xml:space="preserve">1.0625"</t>
  </si>
  <si>
    <t xml:space="preserve">1-1/8"</t>
  </si>
  <si>
    <t xml:space="preserve">1.125"</t>
  </si>
  <si>
    <t xml:space="preserve">1-3/16"</t>
  </si>
  <si>
    <t xml:space="preserve">1.1875"</t>
  </si>
  <si>
    <t xml:space="preserve">1-1/4"</t>
  </si>
  <si>
    <t xml:space="preserve">1.25"</t>
  </si>
  <si>
    <t xml:space="preserve">1-5/16"</t>
  </si>
  <si>
    <t xml:space="preserve">1.3125"</t>
  </si>
  <si>
    <t xml:space="preserve">1-3/8"</t>
  </si>
  <si>
    <t xml:space="preserve">1.375"</t>
  </si>
  <si>
    <t xml:space="preserve">-</t>
  </si>
  <si>
    <t xml:space="preserve">1-7/16"</t>
  </si>
  <si>
    <t xml:space="preserve">1.4375"</t>
  </si>
  <si>
    <t xml:space="preserve">1-1/2"</t>
  </si>
  <si>
    <t xml:space="preserve">1-9/16"</t>
  </si>
  <si>
    <t xml:space="preserve">1.5625"</t>
  </si>
  <si>
    <t xml:space="preserve">1-5/8"</t>
  </si>
  <si>
    <t xml:space="preserve">1.625"</t>
  </si>
  <si>
    <t xml:space="preserve">FMC</t>
  </si>
  <si>
    <r>
      <rPr>
        <b val="true"/>
        <sz val="10"/>
        <rFont val="Arial"/>
        <family val="2"/>
        <charset val="1"/>
      </rPr>
      <t xml:space="preserve">FMC</t>
    </r>
    <r>
      <rPr>
        <sz val="10"/>
        <rFont val="Arial"/>
        <family val="2"/>
        <charset val="1"/>
      </rPr>
      <t xml:space="preserve"> - Flexible Metal Conduit - Article 348</t>
    </r>
  </si>
  <si>
    <t xml:space="preserve">1-11/16"</t>
  </si>
  <si>
    <t xml:space="preserve">1.6875"</t>
  </si>
  <si>
    <t xml:space="preserve">1-3/4"</t>
  </si>
  <si>
    <t xml:space="preserve">1.75"</t>
  </si>
  <si>
    <t xml:space="preserve">1-13/16"</t>
  </si>
  <si>
    <t xml:space="preserve">1.8125"</t>
  </si>
  <si>
    <t xml:space="preserve">1-7/8"</t>
  </si>
  <si>
    <t xml:space="preserve">1.875"</t>
  </si>
  <si>
    <t xml:space="preserve">1-15/16"</t>
  </si>
  <si>
    <t xml:space="preserve">1.9375"</t>
  </si>
  <si>
    <t xml:space="preserve">2-1/16"</t>
  </si>
  <si>
    <t xml:space="preserve">2.0625"</t>
  </si>
  <si>
    <t xml:space="preserve">2-1/8"</t>
  </si>
  <si>
    <t xml:space="preserve">2.125"</t>
  </si>
  <si>
    <t xml:space="preserve">2-3/16"</t>
  </si>
  <si>
    <t xml:space="preserve">2.1875"</t>
  </si>
  <si>
    <t xml:space="preserve">2-1/4"</t>
  </si>
  <si>
    <t xml:space="preserve">2.25"</t>
  </si>
  <si>
    <t xml:space="preserve">2-5/16"</t>
  </si>
  <si>
    <t xml:space="preserve">2.3125"</t>
  </si>
  <si>
    <t xml:space="preserve">2-3/8"</t>
  </si>
  <si>
    <t xml:space="preserve">2.375"</t>
  </si>
  <si>
    <t xml:space="preserve">2-7/16"</t>
  </si>
  <si>
    <t xml:space="preserve">2.4375"</t>
  </si>
  <si>
    <t xml:space="preserve">2-1/2"</t>
  </si>
  <si>
    <t xml:space="preserve">2.5"</t>
  </si>
  <si>
    <t xml:space="preserve">2-9/16"</t>
  </si>
  <si>
    <t xml:space="preserve">2.5625"</t>
  </si>
  <si>
    <t xml:space="preserve">IMC</t>
  </si>
  <si>
    <r>
      <rPr>
        <b val="true"/>
        <sz val="10"/>
        <rFont val="Arial"/>
        <family val="2"/>
        <charset val="1"/>
      </rPr>
      <t xml:space="preserve">IMC</t>
    </r>
    <r>
      <rPr>
        <sz val="10"/>
        <rFont val="Arial"/>
        <family val="2"/>
        <charset val="1"/>
      </rPr>
      <t xml:space="preserve"> - Intermediate Metal Conduit - Article 342</t>
    </r>
  </si>
  <si>
    <t xml:space="preserve">2-5/8"</t>
  </si>
  <si>
    <t xml:space="preserve">2.625"</t>
  </si>
  <si>
    <t xml:space="preserve">2-11/16"</t>
  </si>
  <si>
    <t xml:space="preserve">2.6875"</t>
  </si>
  <si>
    <t xml:space="preserve">2-3/4"</t>
  </si>
  <si>
    <t xml:space="preserve">2.75"</t>
  </si>
  <si>
    <t xml:space="preserve">2-13/16"</t>
  </si>
  <si>
    <t xml:space="preserve">2.8125"</t>
  </si>
  <si>
    <t xml:space="preserve">2-7/8"</t>
  </si>
  <si>
    <t xml:space="preserve">2.875"</t>
  </si>
  <si>
    <t xml:space="preserve">2-15/16"</t>
  </si>
  <si>
    <t xml:space="preserve">2.9375"</t>
  </si>
  <si>
    <t xml:space="preserve">3-1/16"</t>
  </si>
  <si>
    <t xml:space="preserve">3.0625"</t>
  </si>
  <si>
    <t xml:space="preserve">3-1/8"</t>
  </si>
  <si>
    <t xml:space="preserve">3.125"</t>
  </si>
  <si>
    <t xml:space="preserve">3-3/16"</t>
  </si>
  <si>
    <t xml:space="preserve">3.1875"</t>
  </si>
  <si>
    <t xml:space="preserve">3-1/4"</t>
  </si>
  <si>
    <t xml:space="preserve">3.25"</t>
  </si>
  <si>
    <t xml:space="preserve">3-5/16"</t>
  </si>
  <si>
    <t xml:space="preserve">3.3125"</t>
  </si>
  <si>
    <t xml:space="preserve">3-3/8"</t>
  </si>
  <si>
    <t xml:space="preserve">3.375"</t>
  </si>
  <si>
    <t xml:space="preserve">3-7/16"</t>
  </si>
  <si>
    <t xml:space="preserve">3.4375"</t>
  </si>
  <si>
    <t xml:space="preserve">3-1/2"</t>
  </si>
  <si>
    <t xml:space="preserve">3.5"</t>
  </si>
  <si>
    <t xml:space="preserve">LFNC-A*</t>
  </si>
  <si>
    <r>
      <rPr>
        <b val="true"/>
        <sz val="10"/>
        <rFont val="Arial"/>
        <family val="2"/>
        <charset val="1"/>
      </rPr>
      <t xml:space="preserve">LFNC-A* </t>
    </r>
    <r>
      <rPr>
        <sz val="10"/>
        <rFont val="Arial"/>
        <family val="2"/>
        <charset val="1"/>
      </rPr>
      <t xml:space="preserve">- Liquidtight Flexible Nonmetallic Conduit- Article 356</t>
    </r>
  </si>
  <si>
    <t xml:space="preserve">LFNC-B*</t>
  </si>
  <si>
    <r>
      <rPr>
        <b val="true"/>
        <sz val="10"/>
        <rFont val="Arial"/>
        <family val="2"/>
        <charset val="1"/>
      </rPr>
      <t xml:space="preserve">LFNC-B* </t>
    </r>
    <r>
      <rPr>
        <sz val="10"/>
        <rFont val="Arial"/>
        <family val="2"/>
        <charset val="1"/>
      </rPr>
      <t xml:space="preserve">- Liquidtight Flexible Nonmetallic Conduit- Article 356</t>
    </r>
  </si>
  <si>
    <t xml:space="preserve">LFNC-C*</t>
  </si>
  <si>
    <r>
      <rPr>
        <b val="true"/>
        <sz val="10"/>
        <rFont val="Arial"/>
        <family val="2"/>
        <charset val="1"/>
      </rPr>
      <t xml:space="preserve">LFNC-C* </t>
    </r>
    <r>
      <rPr>
        <sz val="10"/>
        <rFont val="Arial"/>
        <family val="2"/>
        <charset val="1"/>
      </rPr>
      <t xml:space="preserve">- Liquidtight Flexible Nonmetallic Conduit- Article 356</t>
    </r>
  </si>
  <si>
    <t xml:space="preserve">LFMC</t>
  </si>
  <si>
    <r>
      <rPr>
        <b val="true"/>
        <sz val="10"/>
        <rFont val="Arial"/>
        <family val="2"/>
        <charset val="1"/>
      </rPr>
      <t xml:space="preserve">LFMC</t>
    </r>
    <r>
      <rPr>
        <sz val="10"/>
        <rFont val="Arial"/>
        <family val="2"/>
        <charset val="1"/>
      </rPr>
      <t xml:space="preserve"> - Liquidtight Flexible Metal Conduit - Article 350</t>
    </r>
  </si>
  <si>
    <t xml:space="preserve">5"</t>
  </si>
  <si>
    <t xml:space="preserve">6"</t>
  </si>
  <si>
    <t xml:space="preserve">RMC</t>
  </si>
  <si>
    <r>
      <rPr>
        <b val="true"/>
        <sz val="10"/>
        <rFont val="Arial"/>
        <family val="2"/>
        <charset val="1"/>
      </rPr>
      <t xml:space="preserve">RMC</t>
    </r>
    <r>
      <rPr>
        <sz val="10"/>
        <rFont val="Arial"/>
        <family val="2"/>
        <charset val="1"/>
      </rPr>
      <t xml:space="preserve"> - Rigid Metal Conduit - Article 344</t>
    </r>
  </si>
  <si>
    <t xml:space="preserve">PVC Sch. 80</t>
  </si>
  <si>
    <r>
      <rPr>
        <b val="true"/>
        <sz val="10"/>
        <rFont val="Arial"/>
        <family val="2"/>
        <charset val="1"/>
      </rPr>
      <t xml:space="preserve">PVC Sch. 80</t>
    </r>
    <r>
      <rPr>
        <sz val="10"/>
        <rFont val="Arial"/>
        <family val="2"/>
        <charset val="1"/>
      </rPr>
      <t xml:space="preserve"> - Rigid PVC Conduit - Article 352</t>
    </r>
  </si>
  <si>
    <t xml:space="preserve">PVC Sch. 40</t>
  </si>
  <si>
    <r>
      <rPr>
        <b val="true"/>
        <sz val="10"/>
        <rFont val="Arial"/>
        <family val="2"/>
        <charset val="1"/>
      </rPr>
      <t xml:space="preserve">PVC Sch. 40</t>
    </r>
    <r>
      <rPr>
        <sz val="10"/>
        <rFont val="Arial"/>
        <family val="2"/>
        <charset val="1"/>
      </rPr>
      <t xml:space="preserve"> - Rigid PVC Conduit and HDPE Conduit - Article 352 and 353</t>
    </r>
  </si>
  <si>
    <t xml:space="preserve">PVC Type A</t>
  </si>
  <si>
    <r>
      <rPr>
        <b val="true"/>
        <sz val="10"/>
        <rFont val="Arial"/>
        <family val="2"/>
        <charset val="1"/>
      </rPr>
      <t xml:space="preserve">PVC Type A</t>
    </r>
    <r>
      <rPr>
        <sz val="10"/>
        <rFont val="Arial"/>
        <family val="2"/>
        <charset val="1"/>
      </rPr>
      <t xml:space="preserve"> - Type A, Rigid PVC Conduit - Article 352</t>
    </r>
  </si>
  <si>
    <t xml:space="preserve">PVC Type EB</t>
  </si>
  <si>
    <r>
      <rPr>
        <b val="true"/>
        <sz val="10"/>
        <rFont val="Arial"/>
        <family val="2"/>
        <charset val="1"/>
      </rPr>
      <t xml:space="preserve">PVC Type EB</t>
    </r>
    <r>
      <rPr>
        <sz val="10"/>
        <rFont val="Arial"/>
        <family val="2"/>
        <charset val="1"/>
      </rPr>
      <t xml:space="preserve"> - Type EB, Rigid PVC Conduit - Article 352</t>
    </r>
  </si>
  <si>
    <t xml:space="preserve">Derating for CCC Calculations</t>
  </si>
  <si>
    <t xml:space="preserve">Total Conductors</t>
  </si>
  <si>
    <t xml:space="preserve">1-2</t>
  </si>
  <si>
    <t xml:space="preserve">4-6</t>
  </si>
  <si>
    <t xml:space="preserve">7-9</t>
  </si>
  <si>
    <t xml:space="preserve">10-20</t>
  </si>
  <si>
    <t xml:space="preserve">21-30</t>
  </si>
  <si>
    <t xml:space="preserve">31-40</t>
  </si>
  <si>
    <t xml:space="preserve">41 +</t>
  </si>
  <si>
    <t xml:space="preserve">Derating Value</t>
  </si>
  <si>
    <t xml:space="preserve">Instructions:</t>
  </si>
  <si>
    <t xml:space="preserve">1. You can change the values in the yellow cells.</t>
  </si>
  <si>
    <t xml:space="preserve">The one doesn't do anything.</t>
  </si>
  <si>
    <t xml:space="preserve">2. Check the results in the tables with the green and red cells. The green cells show you which conduits you can use.</t>
  </si>
  <si>
    <t xml:space="preserve">3. The red cells show the conduits that are too small.</t>
  </si>
  <si>
    <t xml:space="preserve">4. If a value doesn't show up when you choose a size and a type of wire, it just isn't in the tables in NEC Chapter 9, Tables 4 and 5.</t>
  </si>
  <si>
    <t xml:space="preserve">No. of CCC?</t>
  </si>
  <si>
    <t xml:space="preserve">5. If you choose a measurement, in inches, make sure you choose "CABLE" under "TYPE" so the sheet calculates the total area for you.</t>
  </si>
  <si>
    <t xml:space="preserve">6. If you aren't sure which "TYPE" of conductor to use, choose "THHN, THWN, THWN-2". That will get you close.</t>
  </si>
  <si>
    <t xml:space="preserve">7. The password for this sheet is "password", just in case you want to break it.</t>
  </si>
  <si>
    <t xml:space="preserve">8. If you find a problem, please call me, text me, or email me. I want to fix it.</t>
  </si>
  <si>
    <t xml:space="preserve">Spreadsheet by:</t>
  </si>
  <si>
    <t xml:space="preserve">Lorn J. MacIlravie</t>
  </si>
  <si>
    <t xml:space="preserve">lorn@lornmac.com</t>
  </si>
  <si>
    <t xml:space="preserve">Mobile: 307-228-3906</t>
  </si>
  <si>
    <t xml:space="preserve">www.lornmac.com</t>
  </si>
  <si>
    <t xml:space="preserve">The YELLOW cells are not protected.</t>
  </si>
  <si>
    <t xml:space="preserve">Last Modified 8/20/2019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</si>
</sst>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"/>
    <numFmt numFmtId="166" formatCode="_(* #,##0.00_);_(* \(#,##0.00\);_(* \-??_);_(@_)"/>
    <numFmt numFmtId="167" formatCode="_(* #,##0_);_(* \(#,##0\);_(* \-??_);_(@_)"/>
    <numFmt numFmtId="168" formatCode="0.00"/>
    <numFmt numFmtId="169" formatCode="0"/>
    <numFmt numFmtId="170" formatCode="@"/>
    <numFmt numFmtId="171" formatCode="0.000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vertAlign val="superscript"/>
      <sz val="12"/>
      <name val="Arial"/>
      <family val="2"/>
      <charset val="1"/>
    </font>
    <font>
      <sz val="10"/>
      <color rgb="FFFF0000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i val="true"/>
      <sz val="10"/>
      <name val="Arial"/>
      <family val="2"/>
      <charset val="1"/>
    </font>
    <font>
      <u val="single"/>
      <sz val="14"/>
      <name val="Courier New"/>
      <family val="3"/>
      <charset val="1"/>
    </font>
    <font>
      <u val="single"/>
      <sz val="10"/>
      <color rgb="FF0563C1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u val="single"/>
      <sz val="10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3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3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1" builtinId="53" customBuiltin="true"/>
    <cellStyle name="*unknown*" xfId="20" builtinId="8" customBuiltin="false"/>
  </cellStyles>
  <dxfs count="8">
    <dxf>
      <font>
        <color rgb="FF9C0006"/>
      </font>
      <fill>
        <patternFill>
          <bgColor rgb="FFFFC7CE"/>
        </patternFill>
      </fill>
    </dxf>
    <dxf>
      <font>
        <b val="1"/>
        <i val="0"/>
      </font>
      <fill>
        <patternFill>
          <bgColor rgb="FF92D050"/>
        </patternFill>
      </fill>
    </dxf>
    <dxf>
      <font>
        <b val="0"/>
        <i val="1"/>
        <color rgb="FFFFFFFF"/>
      </font>
      <fill>
        <patternFill>
          <bgColor rgb="FFFFFFFF"/>
        </patternFill>
      </fill>
    </dxf>
    <dxf>
      <font>
        <b val="1"/>
        <i val="0"/>
        <strike val="0"/>
      </font>
    </dxf>
    <dxf>
      <font>
        <color rgb="FF9C0006"/>
      </font>
      <fill>
        <patternFill>
          <bgColor rgb="FFFFC7CE"/>
        </patternFill>
      </fill>
    </dxf>
    <dxf>
      <font>
        <b val="1"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1"/>
        <i val="0"/>
      </font>
      <fill>
        <patternFill>
          <bgColor rgb="FF92D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orn@lornmac.com" TargetMode="External"/><Relationship Id="rId2" Type="http://schemas.openxmlformats.org/officeDocument/2006/relationships/hyperlink" Target="http://www.lornmac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W24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6" activeCellId="0" sqref="B6"/>
    </sheetView>
  </sheetViews>
  <sheetFormatPr defaultRowHeight="15" zeroHeight="false" outlineLevelRow="0" outlineLevelCol="0"/>
  <cols>
    <col collapsed="false" customWidth="true" hidden="false" outlineLevel="0" max="1" min="1" style="1" width="11.53"/>
    <col collapsed="false" customWidth="true" hidden="false" outlineLevel="0" max="8" min="2" style="2" width="27.3"/>
    <col collapsed="false" customWidth="true" hidden="false" outlineLevel="0" max="9" min="9" style="3" width="11"/>
    <col collapsed="false" customWidth="true" hidden="true" outlineLevel="0" max="12" min="10" style="3" width="11"/>
    <col collapsed="false" customWidth="true" hidden="true" outlineLevel="0" max="13" min="13" style="4" width="11.57"/>
    <col collapsed="false" customWidth="true" hidden="true" outlineLevel="0" max="14" min="14" style="5" width="12"/>
    <col collapsed="false" customWidth="true" hidden="true" outlineLevel="0" max="15" min="15" style="5" width="21.71"/>
    <col collapsed="false" customWidth="true" hidden="true" outlineLevel="0" max="16" min="16" style="6" width="18.14"/>
    <col collapsed="false" customWidth="true" hidden="true" outlineLevel="0" max="17" min="17" style="6" width="11.57"/>
    <col collapsed="false" customWidth="true" hidden="true" outlineLevel="0" max="18" min="18" style="6" width="11.28"/>
    <col collapsed="false" customWidth="true" hidden="true" outlineLevel="0" max="19" min="19" style="6" width="22.57"/>
    <col collapsed="false" customWidth="true" hidden="true" outlineLevel="0" max="20" min="20" style="6" width="16.28"/>
    <col collapsed="false" customWidth="true" hidden="true" outlineLevel="0" max="21" min="21" style="6" width="31"/>
    <col collapsed="false" customWidth="true" hidden="true" outlineLevel="0" max="22" min="22" style="6" width="23"/>
    <col collapsed="false" customWidth="true" hidden="true" outlineLevel="0" max="23" min="23" style="6" width="20"/>
    <col collapsed="false" customWidth="true" hidden="true" outlineLevel="0" max="24" min="24" style="6" width="28.14"/>
    <col collapsed="false" customWidth="true" hidden="true" outlineLevel="0" max="25" min="25" style="6" width="20"/>
    <col collapsed="false" customWidth="true" hidden="true" outlineLevel="0" max="26" min="26" style="6" width="43.57"/>
    <col collapsed="false" customWidth="true" hidden="true" outlineLevel="0" max="27" min="27" style="6" width="11.14"/>
    <col collapsed="false" customWidth="true" hidden="true" outlineLevel="0" max="28" min="28" style="5" width="22"/>
    <col collapsed="false" customWidth="true" hidden="true" outlineLevel="0" max="29" min="29" style="5" width="42.57"/>
    <col collapsed="false" customWidth="true" hidden="true" outlineLevel="0" max="30" min="30" style="5" width="75.28"/>
    <col collapsed="false" customWidth="true" hidden="true" outlineLevel="0" max="31" min="31" style="5" width="27.72"/>
    <col collapsed="false" customWidth="true" hidden="true" outlineLevel="0" max="32" min="32" style="5" width="16.43"/>
    <col collapsed="false" customWidth="true" hidden="true" outlineLevel="0" max="33" min="33" style="5" width="18.57"/>
    <col collapsed="false" customWidth="true" hidden="true" outlineLevel="0" max="34" min="34" style="5" width="13"/>
    <col collapsed="false" customWidth="true" hidden="true" outlineLevel="0" max="35" min="35" style="5" width="15"/>
    <col collapsed="false" customWidth="true" hidden="true" outlineLevel="0" max="36" min="36" style="5" width="6.85"/>
    <col collapsed="false" customWidth="true" hidden="true" outlineLevel="0" max="37" min="37" style="2" width="20.28"/>
    <col collapsed="false" customWidth="true" hidden="true" outlineLevel="0" max="38" min="38" style="2" width="11.57"/>
    <col collapsed="false" customWidth="true" hidden="true" outlineLevel="0" max="39" min="39" style="2" width="10.71"/>
    <col collapsed="false" customWidth="true" hidden="true" outlineLevel="0" max="40" min="40" style="7" width="7.85"/>
    <col collapsed="false" customWidth="true" hidden="true" outlineLevel="0" max="41" min="41" style="8" width="5.14"/>
    <col collapsed="false" customWidth="true" hidden="true" outlineLevel="0" max="42" min="42" style="9" width="88"/>
    <col collapsed="false" customWidth="true" hidden="true" outlineLevel="0" max="43" min="43" style="10" width="6.85"/>
    <col collapsed="false" customWidth="true" hidden="true" outlineLevel="0" max="44" min="44" style="2" width="10.43"/>
    <col collapsed="false" customWidth="true" hidden="true" outlineLevel="0" max="45" min="45" style="2" width="5.43"/>
    <col collapsed="false" customWidth="true" hidden="true" outlineLevel="0" max="46" min="46" style="5" width="7.28"/>
    <col collapsed="false" customWidth="true" hidden="true" outlineLevel="0" max="47" min="47" style="11" width="43.57"/>
    <col collapsed="false" customWidth="true" hidden="true" outlineLevel="0" max="48" min="48" style="5" width="5.7"/>
    <col collapsed="false" customWidth="true" hidden="true" outlineLevel="0" max="49" min="49" style="5" width="6.85"/>
    <col collapsed="false" customWidth="true" hidden="true" outlineLevel="0" max="50" min="50" style="2" width="10.43"/>
    <col collapsed="false" customWidth="true" hidden="false" outlineLevel="0" max="1025" min="51" style="2" width="10.43"/>
  </cols>
  <sheetData>
    <row r="1" customFormat="false" ht="15.75" hidden="false" customHeight="false" outlineLevel="0" collapsed="false">
      <c r="A1" s="12" t="s">
        <v>0</v>
      </c>
      <c r="B1" s="13"/>
      <c r="C1" s="13"/>
      <c r="D1" s="13"/>
      <c r="E1" s="13"/>
      <c r="F1" s="13"/>
    </row>
    <row r="2" customFormat="false" ht="15" hidden="false" customHeight="false" outlineLevel="0" collapsed="false">
      <c r="A2" s="14"/>
      <c r="B2" s="13"/>
      <c r="C2" s="13"/>
      <c r="D2" s="13"/>
      <c r="E2" s="13"/>
      <c r="F2" s="13"/>
      <c r="N2" s="5" t="n">
        <v>1</v>
      </c>
      <c r="O2" s="5" t="n">
        <v>2</v>
      </c>
      <c r="P2" s="5" t="n">
        <v>3</v>
      </c>
      <c r="Q2" s="5" t="n">
        <v>4</v>
      </c>
      <c r="R2" s="5" t="n">
        <v>5</v>
      </c>
      <c r="S2" s="5" t="n">
        <v>6</v>
      </c>
      <c r="T2" s="5" t="n">
        <v>7</v>
      </c>
      <c r="U2" s="5" t="n">
        <v>8</v>
      </c>
      <c r="V2" s="5" t="n">
        <v>9</v>
      </c>
      <c r="W2" s="5" t="n">
        <v>10</v>
      </c>
      <c r="X2" s="5" t="n">
        <v>11</v>
      </c>
      <c r="Y2" s="5" t="n">
        <v>12</v>
      </c>
      <c r="Z2" s="5" t="n">
        <v>13</v>
      </c>
      <c r="AA2" s="5" t="n">
        <v>14</v>
      </c>
      <c r="AB2" s="5" t="n">
        <v>15</v>
      </c>
      <c r="AC2" s="5" t="n">
        <v>16</v>
      </c>
      <c r="AD2" s="5" t="n">
        <v>17</v>
      </c>
      <c r="AE2" s="5" t="n">
        <v>18</v>
      </c>
      <c r="AF2" s="5" t="n">
        <v>19</v>
      </c>
      <c r="AG2" s="5" t="n">
        <v>20</v>
      </c>
      <c r="AH2" s="5" t="n">
        <v>21</v>
      </c>
      <c r="AI2" s="5" t="n">
        <v>22</v>
      </c>
      <c r="AJ2" s="5" t="n">
        <v>23</v>
      </c>
      <c r="AK2" s="5" t="n">
        <v>24</v>
      </c>
      <c r="AL2" s="5" t="n">
        <v>25</v>
      </c>
      <c r="AM2" s="5" t="n">
        <v>26</v>
      </c>
      <c r="AN2" s="5" t="n">
        <v>27</v>
      </c>
      <c r="AP2" s="15" t="s">
        <v>1</v>
      </c>
      <c r="AQ2" s="16" t="s">
        <v>2</v>
      </c>
    </row>
    <row r="3" customFormat="false" ht="15" hidden="false" customHeight="false" outlineLevel="0" collapsed="false">
      <c r="A3" s="17" t="s">
        <v>3</v>
      </c>
      <c r="B3" s="17" t="s">
        <v>4</v>
      </c>
      <c r="C3" s="17" t="s">
        <v>5</v>
      </c>
      <c r="D3" s="17" t="s">
        <v>1</v>
      </c>
      <c r="E3" s="18" t="s">
        <v>6</v>
      </c>
      <c r="F3" s="18" t="s">
        <v>7</v>
      </c>
      <c r="G3" s="19"/>
      <c r="I3" s="20"/>
      <c r="J3" s="20"/>
      <c r="M3" s="21"/>
      <c r="N3" s="22" t="s">
        <v>8</v>
      </c>
      <c r="O3" s="22" t="s">
        <v>9</v>
      </c>
      <c r="P3" s="23" t="s">
        <v>10</v>
      </c>
      <c r="Q3" s="23" t="s">
        <v>11</v>
      </c>
      <c r="R3" s="23" t="s">
        <v>12</v>
      </c>
      <c r="S3" s="23" t="s">
        <v>13</v>
      </c>
      <c r="T3" s="23" t="s">
        <v>14</v>
      </c>
      <c r="U3" s="23" t="s">
        <v>15</v>
      </c>
      <c r="V3" s="23" t="s">
        <v>16</v>
      </c>
      <c r="W3" s="23" t="s">
        <v>17</v>
      </c>
      <c r="X3" s="23" t="s">
        <v>18</v>
      </c>
      <c r="Y3" s="23" t="s">
        <v>17</v>
      </c>
      <c r="Z3" s="24" t="s">
        <v>19</v>
      </c>
      <c r="AA3" s="24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P3" s="25" t="str">
        <f aca="false">N3</f>
        <v>WIRE</v>
      </c>
      <c r="AQ3" s="26" t="n">
        <v>1</v>
      </c>
      <c r="AS3" s="27" t="s">
        <v>3</v>
      </c>
      <c r="AT3" s="28" t="s">
        <v>5</v>
      </c>
      <c r="AU3" s="29" t="s">
        <v>1</v>
      </c>
      <c r="AV3" s="28" t="s">
        <v>2</v>
      </c>
      <c r="AW3" s="30" t="s">
        <v>34</v>
      </c>
    </row>
    <row r="4" customFormat="false" ht="15" hidden="false" customHeight="false" outlineLevel="0" collapsed="false">
      <c r="A4" s="31" t="n">
        <v>1</v>
      </c>
      <c r="B4" s="32" t="n">
        <v>2</v>
      </c>
      <c r="C4" s="32" t="s">
        <v>35</v>
      </c>
      <c r="D4" s="33" t="s">
        <v>21</v>
      </c>
      <c r="E4" s="34" t="n">
        <f aca="false">AW4</f>
        <v>0.0097</v>
      </c>
      <c r="F4" s="34" t="n">
        <f aca="false">B4*E4</f>
        <v>0.0194</v>
      </c>
      <c r="N4" s="35" t="s">
        <v>36</v>
      </c>
      <c r="O4" s="35" t="n">
        <v>0.0145</v>
      </c>
      <c r="P4" s="36" t="n">
        <v>0</v>
      </c>
      <c r="Q4" s="24" t="n">
        <v>0.0115</v>
      </c>
      <c r="R4" s="24" t="n">
        <v>0.0065</v>
      </c>
      <c r="S4" s="24" t="n">
        <v>0.0088</v>
      </c>
      <c r="T4" s="36" t="n">
        <v>0</v>
      </c>
      <c r="U4" s="36" t="n">
        <v>0</v>
      </c>
      <c r="V4" s="36" t="n">
        <v>0</v>
      </c>
      <c r="W4" s="36" t="n">
        <v>0</v>
      </c>
      <c r="X4" s="36" t="n">
        <v>0</v>
      </c>
      <c r="Y4" s="36" t="n">
        <v>0</v>
      </c>
      <c r="Z4" s="36" t="n">
        <v>0</v>
      </c>
      <c r="AA4" s="35" t="n">
        <v>0.0055</v>
      </c>
      <c r="AB4" s="36" t="n">
        <v>0</v>
      </c>
      <c r="AC4" s="24" t="n">
        <v>0.0058</v>
      </c>
      <c r="AD4" s="36" t="n">
        <v>0</v>
      </c>
      <c r="AE4" s="36" t="n">
        <v>0</v>
      </c>
      <c r="AF4" s="36" t="n">
        <v>0</v>
      </c>
      <c r="AG4" s="36" t="n">
        <v>0</v>
      </c>
      <c r="AH4" s="24" t="n">
        <v>0.0045</v>
      </c>
      <c r="AI4" s="36" t="n">
        <v>0</v>
      </c>
      <c r="AJ4" s="36" t="n">
        <v>0</v>
      </c>
      <c r="AK4" s="36" t="n">
        <v>0</v>
      </c>
      <c r="AL4" s="24" t="n">
        <v>0.003</v>
      </c>
      <c r="AM4" s="24" t="n">
        <v>0.0026</v>
      </c>
      <c r="AN4" s="36" t="n">
        <v>0</v>
      </c>
      <c r="AP4" s="25" t="str">
        <f aca="false">O3</f>
        <v>RFH-2, FFH-2, RFHH-2</v>
      </c>
      <c r="AQ4" s="26" t="n">
        <v>2</v>
      </c>
      <c r="AS4" s="37" t="n">
        <v>1</v>
      </c>
      <c r="AT4" s="38" t="str">
        <f aca="false">C4</f>
        <v># 14</v>
      </c>
      <c r="AU4" s="39" t="str">
        <f aca="false">D4</f>
        <v>THHN, THWN, THWN-2</v>
      </c>
      <c r="AV4" s="38" t="n">
        <f aca="false">VLOOKUP(AU4,$AP$3:$AQ$29,2,0)</f>
        <v>15</v>
      </c>
      <c r="AW4" s="40" t="n">
        <f aca="false">VLOOKUP(AT4,$N$4:$AN$89,AV4,0)</f>
        <v>0.0097</v>
      </c>
    </row>
    <row r="5" s="20" customFormat="true" ht="16" hidden="false" customHeight="false" outlineLevel="0" collapsed="false">
      <c r="A5" s="31" t="n">
        <v>2</v>
      </c>
      <c r="B5" s="32" t="n">
        <v>2</v>
      </c>
      <c r="C5" s="32" t="s">
        <v>37</v>
      </c>
      <c r="D5" s="33" t="s">
        <v>21</v>
      </c>
      <c r="E5" s="34" t="n">
        <f aca="false">AW5</f>
        <v>0.0507</v>
      </c>
      <c r="F5" s="34" t="n">
        <f aca="false">B5*E5</f>
        <v>0.1014</v>
      </c>
      <c r="G5" s="2"/>
      <c r="I5" s="3"/>
      <c r="J5" s="3"/>
      <c r="M5" s="4"/>
      <c r="N5" s="35" t="s">
        <v>38</v>
      </c>
      <c r="O5" s="35" t="n">
        <v>0.0172</v>
      </c>
      <c r="P5" s="36" t="n">
        <v>0</v>
      </c>
      <c r="Q5" s="24" t="n">
        <v>0.0139</v>
      </c>
      <c r="R5" s="36" t="n">
        <v>0</v>
      </c>
      <c r="S5" s="36" t="n">
        <v>0</v>
      </c>
      <c r="T5" s="24" t="n">
        <v>0.0109</v>
      </c>
      <c r="U5" s="36" t="n">
        <v>0</v>
      </c>
      <c r="V5" s="36" t="n">
        <v>0</v>
      </c>
      <c r="W5" s="36" t="n">
        <v>0</v>
      </c>
      <c r="X5" s="36" t="n">
        <v>0</v>
      </c>
      <c r="Y5" s="36" t="n">
        <v>0</v>
      </c>
      <c r="Z5" s="36" t="n">
        <v>0</v>
      </c>
      <c r="AA5" s="35" t="n">
        <v>0.0072</v>
      </c>
      <c r="AB5" s="36" t="n">
        <v>0</v>
      </c>
      <c r="AC5" s="24" t="n">
        <v>0.0075</v>
      </c>
      <c r="AD5" s="36" t="n">
        <v>0</v>
      </c>
      <c r="AE5" s="36" t="n">
        <v>0</v>
      </c>
      <c r="AF5" s="36" t="n">
        <v>0</v>
      </c>
      <c r="AG5" s="36" t="n">
        <v>0</v>
      </c>
      <c r="AH5" s="24" t="n">
        <v>0.0061</v>
      </c>
      <c r="AI5" s="36" t="n">
        <v>0</v>
      </c>
      <c r="AJ5" s="36" t="n">
        <v>0</v>
      </c>
      <c r="AK5" s="36" t="n">
        <v>0</v>
      </c>
      <c r="AL5" s="24" t="n">
        <v>0.0043</v>
      </c>
      <c r="AM5" s="24" t="n">
        <v>0.0037</v>
      </c>
      <c r="AN5" s="36" t="n">
        <v>0</v>
      </c>
      <c r="AP5" s="41" t="str">
        <f aca="false">P3</f>
        <v>RHH, RHW, RHW-2</v>
      </c>
      <c r="AQ5" s="26" t="n">
        <v>3</v>
      </c>
      <c r="AS5" s="37" t="n">
        <v>2</v>
      </c>
      <c r="AT5" s="38" t="str">
        <f aca="false">C5</f>
        <v># 6</v>
      </c>
      <c r="AU5" s="39" t="str">
        <f aca="false">D5</f>
        <v>THHN, THWN, THWN-2</v>
      </c>
      <c r="AV5" s="38" t="n">
        <f aca="false">VLOOKUP(AU5,$AP$3:$AQ$29,2,0)</f>
        <v>15</v>
      </c>
      <c r="AW5" s="40" t="n">
        <f aca="false">VLOOKUP(AT5,$N$4:$AN$89,AV5,0)</f>
        <v>0.0507</v>
      </c>
    </row>
    <row r="6" customFormat="false" ht="15" hidden="false" customHeight="false" outlineLevel="0" collapsed="false">
      <c r="A6" s="31" t="n">
        <v>3</v>
      </c>
      <c r="B6" s="32" t="n">
        <v>0</v>
      </c>
      <c r="C6" s="32" t="s">
        <v>39</v>
      </c>
      <c r="D6" s="33" t="s">
        <v>30</v>
      </c>
      <c r="E6" s="34" t="n">
        <f aca="false">AW6</f>
        <v>0.0814</v>
      </c>
      <c r="F6" s="34" t="n">
        <f aca="false">B6*E6</f>
        <v>0</v>
      </c>
      <c r="N6" s="42" t="s">
        <v>35</v>
      </c>
      <c r="O6" s="36" t="n">
        <v>0</v>
      </c>
      <c r="P6" s="43" t="n">
        <v>0.0293</v>
      </c>
      <c r="Q6" s="42" t="n">
        <v>0.0172</v>
      </c>
      <c r="R6" s="36" t="n">
        <v>0</v>
      </c>
      <c r="S6" s="36" t="n">
        <v>0</v>
      </c>
      <c r="T6" s="36" t="n">
        <v>0</v>
      </c>
      <c r="U6" s="43" t="n">
        <v>0.0139</v>
      </c>
      <c r="V6" s="36" t="n">
        <v>0</v>
      </c>
      <c r="W6" s="43" t="n">
        <v>0.0209</v>
      </c>
      <c r="X6" s="36" t="n">
        <v>0</v>
      </c>
      <c r="Y6" s="36" t="n">
        <v>0</v>
      </c>
      <c r="Z6" s="44" t="n">
        <v>0.0139</v>
      </c>
      <c r="AA6" s="36" t="n">
        <v>0</v>
      </c>
      <c r="AB6" s="43" t="n">
        <v>0.0097</v>
      </c>
      <c r="AC6" s="36" t="n">
        <v>0</v>
      </c>
      <c r="AD6" s="45" t="n">
        <v>0.01</v>
      </c>
      <c r="AE6" s="6" t="n">
        <v>0.01</v>
      </c>
      <c r="AF6" s="36" t="n">
        <v>0</v>
      </c>
      <c r="AG6" s="36" t="n">
        <v>0</v>
      </c>
      <c r="AH6" s="36" t="n">
        <v>0</v>
      </c>
      <c r="AI6" s="43" t="n">
        <v>0.0083</v>
      </c>
      <c r="AJ6" s="36" t="n">
        <v>0</v>
      </c>
      <c r="AK6" s="43" t="n">
        <v>0.139</v>
      </c>
      <c r="AL6" s="42" t="n">
        <v>0.0064</v>
      </c>
      <c r="AM6" s="42" t="n">
        <v>0.0055</v>
      </c>
      <c r="AN6" s="36" t="n">
        <v>0</v>
      </c>
      <c r="AP6" s="46" t="str">
        <f aca="false">Q3</f>
        <v>SF-2, SFF-2</v>
      </c>
      <c r="AQ6" s="26" t="n">
        <v>4</v>
      </c>
      <c r="AS6" s="37" t="n">
        <v>3</v>
      </c>
      <c r="AT6" s="38" t="str">
        <f aca="false">C6</f>
        <v># 4</v>
      </c>
      <c r="AU6" s="39" t="str">
        <f aca="false">D6</f>
        <v>XHHW, XHHW-2, XHH</v>
      </c>
      <c r="AV6" s="38" t="n">
        <f aca="false">VLOOKUP(AU6,$AP$3:$AQ$29,2,0)</f>
        <v>24</v>
      </c>
      <c r="AW6" s="40" t="n">
        <f aca="false">VLOOKUP(AT6,$N$4:$AN$89,AV6,0)</f>
        <v>0.0814</v>
      </c>
    </row>
    <row r="7" customFormat="false" ht="16" hidden="false" customHeight="false" outlineLevel="0" collapsed="false">
      <c r="A7" s="31" t="n">
        <v>4</v>
      </c>
      <c r="B7" s="32" t="n">
        <v>0</v>
      </c>
      <c r="C7" s="32" t="s">
        <v>40</v>
      </c>
      <c r="D7" s="33" t="s">
        <v>21</v>
      </c>
      <c r="E7" s="34" t="n">
        <f aca="false">AW7</f>
        <v>0.2223</v>
      </c>
      <c r="F7" s="34" t="n">
        <f aca="false">B7*E7</f>
        <v>0</v>
      </c>
      <c r="N7" s="42" t="s">
        <v>41</v>
      </c>
      <c r="O7" s="36" t="n">
        <v>0</v>
      </c>
      <c r="P7" s="43" t="n">
        <v>0.0353</v>
      </c>
      <c r="Q7" s="36" t="n">
        <v>0</v>
      </c>
      <c r="R7" s="36" t="n">
        <v>0</v>
      </c>
      <c r="S7" s="36" t="n">
        <v>0</v>
      </c>
      <c r="T7" s="36" t="n">
        <v>0</v>
      </c>
      <c r="U7" s="36" t="n">
        <v>0</v>
      </c>
      <c r="V7" s="43" t="n">
        <v>0.0181</v>
      </c>
      <c r="W7" s="36" t="n">
        <v>0</v>
      </c>
      <c r="X7" s="43" t="n">
        <v>0.026</v>
      </c>
      <c r="Y7" s="36" t="n">
        <v>0</v>
      </c>
      <c r="Z7" s="44" t="n">
        <v>0.0181</v>
      </c>
      <c r="AA7" s="36" t="n">
        <v>0</v>
      </c>
      <c r="AB7" s="43" t="n">
        <v>0.0133</v>
      </c>
      <c r="AC7" s="36" t="n">
        <v>0</v>
      </c>
      <c r="AD7" s="36" t="n">
        <v>0</v>
      </c>
      <c r="AE7" s="43" t="n">
        <v>0.0137</v>
      </c>
      <c r="AF7" s="36" t="n">
        <v>0</v>
      </c>
      <c r="AG7" s="36" t="n">
        <v>0</v>
      </c>
      <c r="AH7" s="36" t="n">
        <v>0</v>
      </c>
      <c r="AI7" s="36" t="n">
        <v>0</v>
      </c>
      <c r="AJ7" s="42" t="n">
        <v>0.0117</v>
      </c>
      <c r="AK7" s="43" t="n">
        <v>0.0181</v>
      </c>
      <c r="AL7" s="42" t="n">
        <v>0.0092</v>
      </c>
      <c r="AM7" s="42" t="n">
        <v>0.0083</v>
      </c>
      <c r="AN7" s="36" t="n">
        <v>0</v>
      </c>
      <c r="AP7" s="46" t="str">
        <f aca="false">R3</f>
        <v>SF-1, SFF-1</v>
      </c>
      <c r="AQ7" s="26" t="n">
        <v>5</v>
      </c>
      <c r="AS7" s="37" t="n">
        <v>4</v>
      </c>
      <c r="AT7" s="38" t="str">
        <f aca="false">C7</f>
        <v>2/O</v>
      </c>
      <c r="AU7" s="39" t="str">
        <f aca="false">D7</f>
        <v>THHN, THWN, THWN-2</v>
      </c>
      <c r="AV7" s="38" t="n">
        <f aca="false">VLOOKUP(AU7,$AP$3:$AQ$29,2,0)</f>
        <v>15</v>
      </c>
      <c r="AW7" s="40" t="n">
        <f aca="false">VLOOKUP(AT7,$N$4:$AN$89,AV7,0)</f>
        <v>0.2223</v>
      </c>
    </row>
    <row r="8" customFormat="false" ht="16" hidden="false" customHeight="false" outlineLevel="0" collapsed="false">
      <c r="A8" s="31" t="n">
        <v>5</v>
      </c>
      <c r="B8" s="32" t="n">
        <v>0</v>
      </c>
      <c r="C8" s="32" t="s">
        <v>42</v>
      </c>
      <c r="D8" s="33" t="s">
        <v>10</v>
      </c>
      <c r="E8" s="34" t="n">
        <f aca="false">AW8</f>
        <v>0.4754</v>
      </c>
      <c r="F8" s="34" t="n">
        <f aca="false">B8*E8</f>
        <v>0</v>
      </c>
      <c r="N8" s="42" t="s">
        <v>43</v>
      </c>
      <c r="O8" s="36" t="n">
        <v>0</v>
      </c>
      <c r="P8" s="43" t="n">
        <v>0.0437</v>
      </c>
      <c r="Q8" s="36" t="n">
        <v>0</v>
      </c>
      <c r="R8" s="36" t="n">
        <v>0</v>
      </c>
      <c r="S8" s="36" t="n">
        <v>0</v>
      </c>
      <c r="T8" s="36" t="n">
        <v>0</v>
      </c>
      <c r="U8" s="36" t="n">
        <v>0</v>
      </c>
      <c r="V8" s="43" t="n">
        <v>0.0243</v>
      </c>
      <c r="W8" s="36" t="n">
        <v>0</v>
      </c>
      <c r="X8" s="43" t="n">
        <v>0.0333</v>
      </c>
      <c r="Y8" s="36" t="n">
        <v>0</v>
      </c>
      <c r="Z8" s="44" t="n">
        <v>0.0243</v>
      </c>
      <c r="AA8" s="36" t="n">
        <v>0</v>
      </c>
      <c r="AB8" s="43" t="n">
        <v>0.0211</v>
      </c>
      <c r="AC8" s="36" t="n">
        <v>0</v>
      </c>
      <c r="AD8" s="36" t="n">
        <v>0</v>
      </c>
      <c r="AE8" s="43" t="n">
        <v>0.0191</v>
      </c>
      <c r="AF8" s="36" t="n">
        <v>0</v>
      </c>
      <c r="AG8" s="36" t="n">
        <v>0</v>
      </c>
      <c r="AH8" s="36" t="n">
        <v>0</v>
      </c>
      <c r="AI8" s="36" t="n">
        <v>0</v>
      </c>
      <c r="AJ8" s="42" t="n">
        <v>0.0191</v>
      </c>
      <c r="AK8" s="43" t="n">
        <v>0.0243</v>
      </c>
      <c r="AL8" s="42" t="n">
        <v>0.0139</v>
      </c>
      <c r="AM8" s="42" t="n">
        <v>0.0127</v>
      </c>
      <c r="AN8" s="36" t="n">
        <v>0</v>
      </c>
      <c r="AP8" s="41" t="str">
        <f aca="false">S3</f>
        <v>RFH-1, TF, TFF, XF, XFF</v>
      </c>
      <c r="AQ8" s="26" t="n">
        <v>6</v>
      </c>
      <c r="AS8" s="37" t="n">
        <v>5</v>
      </c>
      <c r="AT8" s="38" t="str">
        <f aca="false">C8</f>
        <v>4/O</v>
      </c>
      <c r="AU8" s="39" t="str">
        <f aca="false">D8</f>
        <v>RHH, RHW, RHW-2</v>
      </c>
      <c r="AV8" s="38" t="n">
        <f aca="false">VLOOKUP(AU8,$AP$3:$AQ$29,2,0)</f>
        <v>3</v>
      </c>
      <c r="AW8" s="40" t="n">
        <f aca="false">VLOOKUP(AT8,$N$4:$AN$89,AV8,0)</f>
        <v>0.4754</v>
      </c>
    </row>
    <row r="9" customFormat="false" ht="16" hidden="false" customHeight="false" outlineLevel="0" collapsed="false">
      <c r="A9" s="31" t="n">
        <v>6</v>
      </c>
      <c r="B9" s="32" t="n">
        <v>0</v>
      </c>
      <c r="C9" s="32" t="s">
        <v>44</v>
      </c>
      <c r="D9" s="33" t="s">
        <v>10</v>
      </c>
      <c r="E9" s="34" t="n">
        <f aca="false">AW9</f>
        <v>0.6291</v>
      </c>
      <c r="F9" s="34" t="n">
        <f aca="false">B9*E9</f>
        <v>0</v>
      </c>
      <c r="N9" s="42" t="s">
        <v>45</v>
      </c>
      <c r="O9" s="36" t="n">
        <v>0</v>
      </c>
      <c r="P9" s="43" t="n">
        <v>0.0853</v>
      </c>
      <c r="Q9" s="36" t="n">
        <v>0</v>
      </c>
      <c r="R9" s="36" t="n">
        <v>0</v>
      </c>
      <c r="S9" s="36" t="n">
        <v>0</v>
      </c>
      <c r="T9" s="36" t="n">
        <v>0</v>
      </c>
      <c r="U9" s="36" t="n">
        <v>0</v>
      </c>
      <c r="V9" s="43" t="n">
        <v>0.0437</v>
      </c>
      <c r="W9" s="36" t="n">
        <v>0</v>
      </c>
      <c r="X9" s="36" t="n">
        <v>0</v>
      </c>
      <c r="Y9" s="43" t="n">
        <v>0.0556</v>
      </c>
      <c r="Z9" s="44" t="n">
        <v>0.0437</v>
      </c>
      <c r="AA9" s="36" t="n">
        <v>0</v>
      </c>
      <c r="AB9" s="43" t="n">
        <v>0.0366</v>
      </c>
      <c r="AC9" s="36" t="n">
        <v>0</v>
      </c>
      <c r="AD9" s="36" t="n">
        <v>0</v>
      </c>
      <c r="AE9" s="43" t="n">
        <v>0.0333</v>
      </c>
      <c r="AF9" s="36" t="n">
        <v>0</v>
      </c>
      <c r="AG9" s="36" t="n">
        <v>0</v>
      </c>
      <c r="AH9" s="36" t="n">
        <v>0</v>
      </c>
      <c r="AI9" s="36" t="n">
        <v>0</v>
      </c>
      <c r="AJ9" s="42" t="n">
        <v>0.0302</v>
      </c>
      <c r="AK9" s="43" t="n">
        <v>0.0437</v>
      </c>
      <c r="AL9" s="36" t="n">
        <v>0</v>
      </c>
      <c r="AM9" s="36" t="n">
        <v>0</v>
      </c>
      <c r="AN9" s="36" t="n">
        <v>0</v>
      </c>
      <c r="AP9" s="47" t="str">
        <f aca="false">T3</f>
        <v>TF, TFF, XF, XFF</v>
      </c>
      <c r="AQ9" s="26" t="n">
        <v>7</v>
      </c>
      <c r="AS9" s="37" t="n">
        <v>6</v>
      </c>
      <c r="AT9" s="38" t="str">
        <f aca="false">C9</f>
        <v>250 kcmil</v>
      </c>
      <c r="AU9" s="39" t="str">
        <f aca="false">D9</f>
        <v>RHH, RHW, RHW-2</v>
      </c>
      <c r="AV9" s="38" t="n">
        <f aca="false">VLOOKUP(AU9,$AP$3:$AQ$29,2,0)</f>
        <v>3</v>
      </c>
      <c r="AW9" s="40" t="n">
        <f aca="false">VLOOKUP(AT9,$N$4:$AN$89,AV9,0)</f>
        <v>0.6291</v>
      </c>
    </row>
    <row r="10" customFormat="false" ht="16" hidden="false" customHeight="false" outlineLevel="0" collapsed="false">
      <c r="A10" s="31" t="n">
        <v>7</v>
      </c>
      <c r="B10" s="32" t="n">
        <v>0</v>
      </c>
      <c r="C10" s="32" t="s">
        <v>46</v>
      </c>
      <c r="D10" s="33" t="s">
        <v>21</v>
      </c>
      <c r="E10" s="34" t="n">
        <f aca="false">AW10</f>
        <v>0.5242</v>
      </c>
      <c r="F10" s="34" t="n">
        <f aca="false">B10*E10</f>
        <v>0</v>
      </c>
      <c r="N10" s="42" t="s">
        <v>37</v>
      </c>
      <c r="O10" s="36" t="n">
        <v>0</v>
      </c>
      <c r="P10" s="43" t="n">
        <v>0.1041</v>
      </c>
      <c r="Q10" s="36" t="n">
        <v>0</v>
      </c>
      <c r="R10" s="36" t="n">
        <v>0</v>
      </c>
      <c r="S10" s="36" t="n">
        <v>0</v>
      </c>
      <c r="T10" s="36" t="n">
        <v>0</v>
      </c>
      <c r="U10" s="36" t="n">
        <v>0</v>
      </c>
      <c r="V10" s="36" t="n">
        <v>0</v>
      </c>
      <c r="W10" s="36" t="n">
        <v>0</v>
      </c>
      <c r="X10" s="36" t="n">
        <v>0</v>
      </c>
      <c r="Y10" s="36" t="n">
        <v>0</v>
      </c>
      <c r="Z10" s="43" t="n">
        <v>0.0726</v>
      </c>
      <c r="AA10" s="36" t="n">
        <v>0</v>
      </c>
      <c r="AB10" s="43" t="n">
        <v>0.0507</v>
      </c>
      <c r="AC10" s="36" t="n">
        <v>0</v>
      </c>
      <c r="AD10" s="36" t="n">
        <v>0</v>
      </c>
      <c r="AE10" s="43" t="n">
        <v>0.0468</v>
      </c>
      <c r="AF10" s="36" t="n">
        <v>0</v>
      </c>
      <c r="AG10" s="36" t="n">
        <v>0</v>
      </c>
      <c r="AH10" s="36" t="n">
        <v>0</v>
      </c>
      <c r="AI10" s="36" t="n">
        <v>0</v>
      </c>
      <c r="AJ10" s="42" t="n">
        <v>0.043</v>
      </c>
      <c r="AK10" s="43" t="n">
        <v>0.059</v>
      </c>
      <c r="AL10" s="36" t="n">
        <v>0</v>
      </c>
      <c r="AM10" s="36" t="n">
        <v>0</v>
      </c>
      <c r="AN10" s="36" t="n">
        <v>0</v>
      </c>
      <c r="AP10" s="47" t="str">
        <f aca="false">U3</f>
        <v>TW, XF, XFF, THHW, THW, THW-2</v>
      </c>
      <c r="AQ10" s="26" t="n">
        <v>8</v>
      </c>
      <c r="AS10" s="37" t="n">
        <v>7</v>
      </c>
      <c r="AT10" s="38" t="str">
        <f aca="false">C10</f>
        <v>350 kcmil</v>
      </c>
      <c r="AU10" s="39" t="str">
        <f aca="false">D10</f>
        <v>THHN, THWN, THWN-2</v>
      </c>
      <c r="AV10" s="38" t="n">
        <f aca="false">VLOOKUP(AU10,$AP$3:$AQ$29,2,0)</f>
        <v>15</v>
      </c>
      <c r="AW10" s="40" t="n">
        <f aca="false">VLOOKUP(AT10,$N$4:$AN$89,AV10,0)</f>
        <v>0.5242</v>
      </c>
    </row>
    <row r="11" customFormat="false" ht="16" hidden="false" customHeight="false" outlineLevel="0" collapsed="false">
      <c r="A11" s="31" t="n">
        <v>8</v>
      </c>
      <c r="B11" s="32" t="n">
        <v>0</v>
      </c>
      <c r="C11" s="32" t="s">
        <v>35</v>
      </c>
      <c r="D11" s="33" t="s">
        <v>21</v>
      </c>
      <c r="E11" s="34" t="n">
        <f aca="false">AW11</f>
        <v>0.0097</v>
      </c>
      <c r="F11" s="34" t="n">
        <f aca="false">B11*E11</f>
        <v>0</v>
      </c>
      <c r="N11" s="42" t="s">
        <v>39</v>
      </c>
      <c r="O11" s="36" t="n">
        <v>0</v>
      </c>
      <c r="P11" s="43" t="n">
        <v>0.1333</v>
      </c>
      <c r="Q11" s="36" t="n">
        <v>0</v>
      </c>
      <c r="R11" s="36" t="n">
        <v>0</v>
      </c>
      <c r="S11" s="36" t="n">
        <v>0</v>
      </c>
      <c r="T11" s="36" t="n">
        <v>0</v>
      </c>
      <c r="U11" s="36" t="n">
        <v>0</v>
      </c>
      <c r="V11" s="36" t="n">
        <v>0</v>
      </c>
      <c r="W11" s="36" t="n">
        <v>0</v>
      </c>
      <c r="X11" s="36" t="n">
        <v>0</v>
      </c>
      <c r="Y11" s="36" t="n">
        <v>0</v>
      </c>
      <c r="Z11" s="43" t="n">
        <v>0.0973</v>
      </c>
      <c r="AA11" s="36" t="n">
        <v>0</v>
      </c>
      <c r="AB11" s="43" t="n">
        <v>0.0824</v>
      </c>
      <c r="AC11" s="36" t="n">
        <v>0</v>
      </c>
      <c r="AD11" s="36" t="n">
        <v>0</v>
      </c>
      <c r="AE11" s="43" t="n">
        <v>0.067</v>
      </c>
      <c r="AF11" s="36" t="n">
        <v>0</v>
      </c>
      <c r="AG11" s="36" t="n">
        <v>0</v>
      </c>
      <c r="AH11" s="36" t="n">
        <v>0</v>
      </c>
      <c r="AI11" s="36" t="n">
        <v>0</v>
      </c>
      <c r="AJ11" s="42" t="n">
        <v>0.0625</v>
      </c>
      <c r="AK11" s="43" t="n">
        <v>0.0814</v>
      </c>
      <c r="AL11" s="36" t="n">
        <v>0</v>
      </c>
      <c r="AM11" s="36" t="n">
        <v>0</v>
      </c>
      <c r="AN11" s="36" t="n">
        <v>0</v>
      </c>
      <c r="AP11" s="47" t="str">
        <f aca="false">V3</f>
        <v>TW, THHW, THW, THW-2</v>
      </c>
      <c r="AQ11" s="26" t="n">
        <v>9</v>
      </c>
      <c r="AS11" s="37" t="n">
        <v>8</v>
      </c>
      <c r="AT11" s="38" t="str">
        <f aca="false">C11</f>
        <v># 14</v>
      </c>
      <c r="AU11" s="39" t="str">
        <f aca="false">D11</f>
        <v>THHN, THWN, THWN-2</v>
      </c>
      <c r="AV11" s="38" t="n">
        <f aca="false">VLOOKUP(AU11,$AP$3:$AQ$29,2,0)</f>
        <v>15</v>
      </c>
      <c r="AW11" s="40" t="n">
        <f aca="false">VLOOKUP(AT11,$N$4:$AN$89,AV11,0)</f>
        <v>0.0097</v>
      </c>
    </row>
    <row r="12" customFormat="false" ht="16" hidden="false" customHeight="false" outlineLevel="0" collapsed="false">
      <c r="A12" s="31" t="n">
        <v>9</v>
      </c>
      <c r="B12" s="32" t="n">
        <v>0</v>
      </c>
      <c r="C12" s="32" t="s">
        <v>41</v>
      </c>
      <c r="D12" s="33" t="s">
        <v>21</v>
      </c>
      <c r="E12" s="34" t="n">
        <f aca="false">AW12</f>
        <v>0.0133</v>
      </c>
      <c r="F12" s="34" t="n">
        <f aca="false">B12*E12</f>
        <v>0</v>
      </c>
      <c r="N12" s="42" t="s">
        <v>47</v>
      </c>
      <c r="O12" s="36" t="n">
        <v>0</v>
      </c>
      <c r="P12" s="43" t="n">
        <v>0.1521</v>
      </c>
      <c r="Q12" s="36" t="n">
        <v>0</v>
      </c>
      <c r="R12" s="36" t="n">
        <v>0</v>
      </c>
      <c r="S12" s="36" t="n">
        <v>0</v>
      </c>
      <c r="T12" s="36" t="n">
        <v>0</v>
      </c>
      <c r="U12" s="36" t="n">
        <v>0</v>
      </c>
      <c r="V12" s="36" t="n">
        <v>0</v>
      </c>
      <c r="W12" s="36" t="n">
        <v>0</v>
      </c>
      <c r="X12" s="36" t="n">
        <v>0</v>
      </c>
      <c r="Y12" s="36" t="n">
        <v>0</v>
      </c>
      <c r="Z12" s="43" t="n">
        <v>0.1134</v>
      </c>
      <c r="AA12" s="36" t="n">
        <v>0</v>
      </c>
      <c r="AB12" s="43" t="n">
        <v>0.0973</v>
      </c>
      <c r="AC12" s="36" t="n">
        <v>0</v>
      </c>
      <c r="AD12" s="36" t="n">
        <v>0</v>
      </c>
      <c r="AE12" s="43" t="n">
        <v>0.0804</v>
      </c>
      <c r="AF12" s="36" t="n">
        <v>0</v>
      </c>
      <c r="AG12" s="36" t="n">
        <v>0</v>
      </c>
      <c r="AH12" s="36" t="n">
        <v>0</v>
      </c>
      <c r="AI12" s="36" t="n">
        <v>0</v>
      </c>
      <c r="AJ12" s="42" t="n">
        <v>0.0855</v>
      </c>
      <c r="AK12" s="43" t="n">
        <v>0.0962</v>
      </c>
      <c r="AL12" s="36" t="n">
        <v>0</v>
      </c>
      <c r="AM12" s="36" t="n">
        <v>0</v>
      </c>
      <c r="AN12" s="36" t="n">
        <v>0</v>
      </c>
      <c r="AP12" s="25" t="str">
        <f aca="false">W3</f>
        <v>RHH*, RHW*, RHW-2*</v>
      </c>
      <c r="AQ12" s="26" t="n">
        <v>10</v>
      </c>
      <c r="AS12" s="37" t="n">
        <v>9</v>
      </c>
      <c r="AT12" s="38" t="str">
        <f aca="false">C12</f>
        <v># 12</v>
      </c>
      <c r="AU12" s="39" t="str">
        <f aca="false">D12</f>
        <v>THHN, THWN, THWN-2</v>
      </c>
      <c r="AV12" s="38" t="n">
        <f aca="false">VLOOKUP(AU12,$AP$3:$AQ$29,2,0)</f>
        <v>15</v>
      </c>
      <c r="AW12" s="40" t="n">
        <f aca="false">VLOOKUP(AT12,$N$4:$AN$89,AV12,0)</f>
        <v>0.0133</v>
      </c>
    </row>
    <row r="13" customFormat="false" ht="16" hidden="false" customHeight="false" outlineLevel="0" collapsed="false">
      <c r="A13" s="31" t="n">
        <v>10</v>
      </c>
      <c r="B13" s="32" t="n">
        <v>0</v>
      </c>
      <c r="C13" s="32" t="s">
        <v>48</v>
      </c>
      <c r="D13" s="33" t="s">
        <v>33</v>
      </c>
      <c r="E13" s="34" t="n">
        <f aca="false">AW13</f>
        <v>0.0490873852123405</v>
      </c>
      <c r="F13" s="34" t="n">
        <f aca="false">B13*E13</f>
        <v>0</v>
      </c>
      <c r="N13" s="42" t="s">
        <v>49</v>
      </c>
      <c r="O13" s="36" t="n">
        <v>0</v>
      </c>
      <c r="P13" s="43" t="n">
        <v>0.175</v>
      </c>
      <c r="Q13" s="36" t="n">
        <v>0</v>
      </c>
      <c r="R13" s="36" t="n">
        <v>0</v>
      </c>
      <c r="S13" s="36" t="n">
        <v>0</v>
      </c>
      <c r="T13" s="36" t="n">
        <v>0</v>
      </c>
      <c r="U13" s="36" t="n">
        <v>0</v>
      </c>
      <c r="V13" s="36" t="n">
        <v>0</v>
      </c>
      <c r="W13" s="36" t="n">
        <v>0</v>
      </c>
      <c r="X13" s="36" t="n">
        <v>0</v>
      </c>
      <c r="Y13" s="36" t="n">
        <v>0</v>
      </c>
      <c r="Z13" s="43" t="n">
        <v>0.1333</v>
      </c>
      <c r="AA13" s="36" t="n">
        <v>0</v>
      </c>
      <c r="AB13" s="43" t="n">
        <v>0.1158</v>
      </c>
      <c r="AC13" s="36" t="n">
        <v>0</v>
      </c>
      <c r="AD13" s="36" t="n">
        <v>0</v>
      </c>
      <c r="AE13" s="43" t="n">
        <v>0.0973</v>
      </c>
      <c r="AF13" s="36" t="n">
        <v>0</v>
      </c>
      <c r="AG13" s="36" t="n">
        <v>0</v>
      </c>
      <c r="AH13" s="36" t="n">
        <v>0</v>
      </c>
      <c r="AI13" s="36" t="n">
        <v>0</v>
      </c>
      <c r="AJ13" s="42" t="n">
        <v>0.1029</v>
      </c>
      <c r="AK13" s="43" t="n">
        <v>0.1146</v>
      </c>
      <c r="AL13" s="36" t="n">
        <v>0</v>
      </c>
      <c r="AM13" s="36" t="n">
        <v>0</v>
      </c>
      <c r="AN13" s="36" t="n">
        <v>0</v>
      </c>
      <c r="AP13" s="25" t="str">
        <f aca="false">X3</f>
        <v>RHH*, RHW*, RHW-2*, XF, XFF</v>
      </c>
      <c r="AQ13" s="26" t="n">
        <v>11</v>
      </c>
      <c r="AS13" s="37" t="n">
        <v>10</v>
      </c>
      <c r="AT13" s="38" t="str">
        <f aca="false">C13</f>
        <v>0.25"</v>
      </c>
      <c r="AU13" s="39" t="str">
        <f aca="false">D13</f>
        <v>CABLE</v>
      </c>
      <c r="AV13" s="38" t="n">
        <f aca="false">VLOOKUP(AU13,$AP$3:$AQ$29,2,0)</f>
        <v>27</v>
      </c>
      <c r="AW13" s="40" t="n">
        <f aca="false">VLOOKUP(AT13,$N$4:$AN$89,AV13,0)</f>
        <v>0.0490873852123405</v>
      </c>
    </row>
    <row r="14" customFormat="false" ht="16" hidden="false" customHeight="false" outlineLevel="0" collapsed="false">
      <c r="A14" s="31" t="n">
        <v>11</v>
      </c>
      <c r="B14" s="32" t="n">
        <v>0</v>
      </c>
      <c r="C14" s="32" t="s">
        <v>50</v>
      </c>
      <c r="D14" s="33" t="s">
        <v>33</v>
      </c>
      <c r="E14" s="34" t="n">
        <f aca="false">AW14</f>
        <v>0.0276116541819415</v>
      </c>
      <c r="F14" s="34" t="n">
        <f aca="false">B14*E14</f>
        <v>0</v>
      </c>
      <c r="N14" s="42" t="s">
        <v>51</v>
      </c>
      <c r="O14" s="36" t="n">
        <v>0</v>
      </c>
      <c r="P14" s="43" t="n">
        <v>0.266</v>
      </c>
      <c r="Q14" s="36" t="n">
        <v>0</v>
      </c>
      <c r="R14" s="36" t="n">
        <v>0</v>
      </c>
      <c r="S14" s="36" t="n">
        <v>0</v>
      </c>
      <c r="T14" s="36" t="n">
        <v>0</v>
      </c>
      <c r="U14" s="36" t="n">
        <v>0</v>
      </c>
      <c r="V14" s="36" t="n">
        <v>0</v>
      </c>
      <c r="W14" s="36" t="n">
        <v>0</v>
      </c>
      <c r="X14" s="36" t="n">
        <v>0</v>
      </c>
      <c r="Y14" s="36" t="n">
        <v>0</v>
      </c>
      <c r="Z14" s="43" t="n">
        <v>0.1901</v>
      </c>
      <c r="AA14" s="36" t="n">
        <v>0</v>
      </c>
      <c r="AB14" s="43" t="n">
        <v>0.1562</v>
      </c>
      <c r="AC14" s="36" t="n">
        <v>0</v>
      </c>
      <c r="AD14" s="36" t="n">
        <v>0</v>
      </c>
      <c r="AE14" s="36" t="n">
        <v>0</v>
      </c>
      <c r="AF14" s="43" t="n">
        <v>0.1399</v>
      </c>
      <c r="AG14" s="36" t="n">
        <v>0</v>
      </c>
      <c r="AH14" s="36" t="n">
        <v>0</v>
      </c>
      <c r="AI14" s="36" t="n">
        <v>0</v>
      </c>
      <c r="AJ14" s="42" t="n">
        <v>0.1269</v>
      </c>
      <c r="AK14" s="43" t="n">
        <v>0.1534</v>
      </c>
      <c r="AL14" s="36" t="n">
        <v>0</v>
      </c>
      <c r="AM14" s="36" t="n">
        <v>0</v>
      </c>
      <c r="AN14" s="36" t="n">
        <v>0</v>
      </c>
      <c r="AP14" s="25" t="str">
        <f aca="false">Y3</f>
        <v>RHH*, RHW*, RHW-2*</v>
      </c>
      <c r="AQ14" s="26" t="n">
        <v>12</v>
      </c>
      <c r="AS14" s="37" t="n">
        <v>11</v>
      </c>
      <c r="AT14" s="38" t="str">
        <f aca="false">C14</f>
        <v>0.1875"</v>
      </c>
      <c r="AU14" s="39" t="str">
        <f aca="false">D14</f>
        <v>CABLE</v>
      </c>
      <c r="AV14" s="38" t="n">
        <f aca="false">VLOOKUP(AU14,$AP$3:$AQ$29,2,0)</f>
        <v>27</v>
      </c>
      <c r="AW14" s="40" t="n">
        <f aca="false">VLOOKUP(AT14,$N$4:$AN$89,AV14,0)</f>
        <v>0.0276116541819415</v>
      </c>
    </row>
    <row r="15" customFormat="false" ht="16" hidden="false" customHeight="false" outlineLevel="0" collapsed="false">
      <c r="A15" s="31" t="n">
        <v>12</v>
      </c>
      <c r="B15" s="32" t="n">
        <v>0</v>
      </c>
      <c r="C15" s="32" t="s">
        <v>52</v>
      </c>
      <c r="D15" s="33" t="s">
        <v>33</v>
      </c>
      <c r="E15" s="34" t="n">
        <f aca="false">AW15</f>
        <v>1.76714586764426</v>
      </c>
      <c r="F15" s="34" t="n">
        <f aca="false">B15*E15</f>
        <v>0</v>
      </c>
      <c r="N15" s="42" t="s">
        <v>53</v>
      </c>
      <c r="O15" s="36" t="n">
        <v>0</v>
      </c>
      <c r="P15" s="43" t="n">
        <v>0.3039</v>
      </c>
      <c r="Q15" s="36" t="n">
        <v>0</v>
      </c>
      <c r="R15" s="36" t="n">
        <v>0</v>
      </c>
      <c r="S15" s="36" t="n">
        <v>0</v>
      </c>
      <c r="T15" s="36" t="n">
        <v>0</v>
      </c>
      <c r="U15" s="36" t="n">
        <v>0</v>
      </c>
      <c r="V15" s="36" t="n">
        <v>0</v>
      </c>
      <c r="W15" s="36" t="n">
        <v>0</v>
      </c>
      <c r="X15" s="36" t="n">
        <v>0</v>
      </c>
      <c r="Y15" s="36" t="n">
        <v>0</v>
      </c>
      <c r="Z15" s="43" t="n">
        <v>0.2223</v>
      </c>
      <c r="AA15" s="36" t="n">
        <v>0</v>
      </c>
      <c r="AB15" s="43" t="n">
        <v>0.1855</v>
      </c>
      <c r="AC15" s="36" t="n">
        <v>0</v>
      </c>
      <c r="AD15" s="36" t="n">
        <v>0</v>
      </c>
      <c r="AE15" s="36" t="n">
        <v>0</v>
      </c>
      <c r="AF15" s="36" t="n">
        <v>0</v>
      </c>
      <c r="AG15" s="43" t="n">
        <v>0.1676</v>
      </c>
      <c r="AH15" s="36" t="n">
        <v>0</v>
      </c>
      <c r="AI15" s="36" t="n">
        <v>0</v>
      </c>
      <c r="AJ15" s="36" t="n">
        <v>0</v>
      </c>
      <c r="AK15" s="43" t="n">
        <v>0.1825</v>
      </c>
      <c r="AL15" s="36" t="n">
        <v>0</v>
      </c>
      <c r="AM15" s="36" t="n">
        <v>0</v>
      </c>
      <c r="AN15" s="36" t="n">
        <v>0</v>
      </c>
      <c r="AP15" s="46" t="str">
        <f aca="false">Z3</f>
        <v>TW, THW, THHW, THW-2, RHH*, RHW*, RHW-2*</v>
      </c>
      <c r="AQ15" s="26" t="n">
        <v>13</v>
      </c>
      <c r="AS15" s="37" t="n">
        <v>12</v>
      </c>
      <c r="AT15" s="38" t="str">
        <f aca="false">C15</f>
        <v>1.5"</v>
      </c>
      <c r="AU15" s="39" t="str">
        <f aca="false">D15</f>
        <v>CABLE</v>
      </c>
      <c r="AV15" s="38" t="n">
        <f aca="false">VLOOKUP(AU15,$AP$3:$AQ$29,2,0)</f>
        <v>27</v>
      </c>
      <c r="AW15" s="40" t="n">
        <f aca="false">VLOOKUP(AT15,$N$4:$AN$89,AV15,0)</f>
        <v>1.76714586764426</v>
      </c>
    </row>
    <row r="16" customFormat="false" ht="16" hidden="false" customHeight="false" outlineLevel="0" collapsed="false">
      <c r="A16" s="31" t="n">
        <v>13</v>
      </c>
      <c r="B16" s="32" t="n">
        <v>0</v>
      </c>
      <c r="C16" s="32" t="s">
        <v>43</v>
      </c>
      <c r="D16" s="33" t="s">
        <v>30</v>
      </c>
      <c r="E16" s="34" t="n">
        <f aca="false">AW16</f>
        <v>0.0243</v>
      </c>
      <c r="F16" s="34" t="n">
        <f aca="false">B16*E16</f>
        <v>0</v>
      </c>
      <c r="N16" s="42" t="s">
        <v>40</v>
      </c>
      <c r="O16" s="36" t="n">
        <v>0</v>
      </c>
      <c r="P16" s="43" t="n">
        <v>0.3505</v>
      </c>
      <c r="Q16" s="36" t="n">
        <v>0</v>
      </c>
      <c r="R16" s="36" t="n">
        <v>0</v>
      </c>
      <c r="S16" s="36" t="n">
        <v>0</v>
      </c>
      <c r="T16" s="36" t="n">
        <v>0</v>
      </c>
      <c r="U16" s="36" t="n">
        <v>0</v>
      </c>
      <c r="V16" s="36" t="n">
        <v>0</v>
      </c>
      <c r="W16" s="36" t="n">
        <v>0</v>
      </c>
      <c r="X16" s="36" t="n">
        <v>0</v>
      </c>
      <c r="Y16" s="36" t="n">
        <v>0</v>
      </c>
      <c r="Z16" s="43" t="n">
        <v>0.2624</v>
      </c>
      <c r="AA16" s="36" t="n">
        <v>0</v>
      </c>
      <c r="AB16" s="43" t="n">
        <v>0.2223</v>
      </c>
      <c r="AC16" s="36" t="n">
        <v>0</v>
      </c>
      <c r="AD16" s="36" t="n">
        <v>0</v>
      </c>
      <c r="AE16" s="36" t="n">
        <v>0</v>
      </c>
      <c r="AF16" s="36" t="n">
        <v>0</v>
      </c>
      <c r="AG16" s="43" t="n">
        <v>0.2027</v>
      </c>
      <c r="AH16" s="36" t="n">
        <v>0</v>
      </c>
      <c r="AI16" s="36" t="n">
        <v>0</v>
      </c>
      <c r="AJ16" s="36" t="n">
        <v>0</v>
      </c>
      <c r="AK16" s="43" t="n">
        <v>0.219</v>
      </c>
      <c r="AL16" s="36" t="n">
        <v>0</v>
      </c>
      <c r="AM16" s="36" t="n">
        <v>0</v>
      </c>
      <c r="AN16" s="36" t="n">
        <v>0</v>
      </c>
      <c r="AP16" s="46" t="str">
        <f aca="false">AA3</f>
        <v>TFN, TFFN</v>
      </c>
      <c r="AQ16" s="26" t="n">
        <v>14</v>
      </c>
      <c r="AS16" s="37" t="n">
        <v>13</v>
      </c>
      <c r="AT16" s="38" t="str">
        <f aca="false">C16</f>
        <v># 10</v>
      </c>
      <c r="AU16" s="39" t="str">
        <f aca="false">D16</f>
        <v>XHHW, XHHW-2, XHH</v>
      </c>
      <c r="AV16" s="38" t="n">
        <f aca="false">VLOOKUP(AU16,$AP$3:$AQ$29,2,0)</f>
        <v>24</v>
      </c>
      <c r="AW16" s="40" t="n">
        <f aca="false">VLOOKUP(AT16,$N$4:$AN$89,AV16,0)</f>
        <v>0.0243</v>
      </c>
    </row>
    <row r="17" customFormat="false" ht="16" hidden="false" customHeight="false" outlineLevel="0" collapsed="false">
      <c r="A17" s="31" t="n">
        <v>14</v>
      </c>
      <c r="B17" s="32" t="n">
        <v>0</v>
      </c>
      <c r="C17" s="32" t="s">
        <v>43</v>
      </c>
      <c r="D17" s="33" t="s">
        <v>30</v>
      </c>
      <c r="E17" s="34" t="n">
        <f aca="false">AW17</f>
        <v>0.0243</v>
      </c>
      <c r="F17" s="34" t="n">
        <f aca="false">B17*E17</f>
        <v>0</v>
      </c>
      <c r="N17" s="42" t="s">
        <v>54</v>
      </c>
      <c r="O17" s="36" t="n">
        <v>0</v>
      </c>
      <c r="P17" s="43" t="n">
        <v>0.4072</v>
      </c>
      <c r="Q17" s="36" t="n">
        <v>0</v>
      </c>
      <c r="R17" s="36" t="n">
        <v>0</v>
      </c>
      <c r="S17" s="36" t="n">
        <v>0</v>
      </c>
      <c r="T17" s="36" t="n">
        <v>0</v>
      </c>
      <c r="U17" s="36" t="n">
        <v>0</v>
      </c>
      <c r="V17" s="36" t="n">
        <v>0</v>
      </c>
      <c r="W17" s="36" t="n">
        <v>0</v>
      </c>
      <c r="X17" s="36" t="n">
        <v>0</v>
      </c>
      <c r="Y17" s="36" t="n">
        <v>0</v>
      </c>
      <c r="Z17" s="43" t="n">
        <v>0.3117</v>
      </c>
      <c r="AA17" s="36" t="n">
        <v>0</v>
      </c>
      <c r="AB17" s="43" t="n">
        <v>0.2679</v>
      </c>
      <c r="AC17" s="36" t="n">
        <v>0</v>
      </c>
      <c r="AD17" s="36" t="n">
        <v>0</v>
      </c>
      <c r="AE17" s="36" t="n">
        <v>0</v>
      </c>
      <c r="AF17" s="36" t="n">
        <v>0</v>
      </c>
      <c r="AG17" s="43" t="n">
        <v>0.2463</v>
      </c>
      <c r="AH17" s="36" t="n">
        <v>0</v>
      </c>
      <c r="AI17" s="36" t="n">
        <v>0</v>
      </c>
      <c r="AJ17" s="36" t="n">
        <v>0</v>
      </c>
      <c r="AK17" s="43" t="n">
        <v>0.2642</v>
      </c>
      <c r="AL17" s="36" t="n">
        <v>0</v>
      </c>
      <c r="AM17" s="36" t="n">
        <v>0</v>
      </c>
      <c r="AN17" s="36" t="n">
        <v>0</v>
      </c>
      <c r="AP17" s="41" t="str">
        <f aca="false">AB3</f>
        <v>THHN, THWN, THWN-2</v>
      </c>
      <c r="AQ17" s="26" t="n">
        <v>15</v>
      </c>
      <c r="AS17" s="37" t="n">
        <v>14</v>
      </c>
      <c r="AT17" s="38" t="str">
        <f aca="false">C17</f>
        <v># 10</v>
      </c>
      <c r="AU17" s="39" t="str">
        <f aca="false">D17</f>
        <v>XHHW, XHHW-2, XHH</v>
      </c>
      <c r="AV17" s="38" t="n">
        <f aca="false">VLOOKUP(AU17,$AP$3:$AQ$29,2,0)</f>
        <v>24</v>
      </c>
      <c r="AW17" s="40" t="n">
        <f aca="false">VLOOKUP(AT17,$N$4:$AN$89,AV17,0)</f>
        <v>0.0243</v>
      </c>
    </row>
    <row r="18" customFormat="false" ht="16" hidden="false" customHeight="false" outlineLevel="0" collapsed="false">
      <c r="A18" s="31" t="n">
        <v>15</v>
      </c>
      <c r="B18" s="32" t="n">
        <v>0</v>
      </c>
      <c r="C18" s="32" t="s">
        <v>43</v>
      </c>
      <c r="D18" s="33" t="s">
        <v>30</v>
      </c>
      <c r="E18" s="34" t="n">
        <f aca="false">AW18</f>
        <v>0.0243</v>
      </c>
      <c r="F18" s="34" t="n">
        <f aca="false">B18*E18</f>
        <v>0</v>
      </c>
      <c r="N18" s="42" t="s">
        <v>42</v>
      </c>
      <c r="O18" s="36" t="n">
        <v>0</v>
      </c>
      <c r="P18" s="43" t="n">
        <v>0.4754</v>
      </c>
      <c r="Q18" s="36" t="n">
        <v>0</v>
      </c>
      <c r="R18" s="36" t="n">
        <v>0</v>
      </c>
      <c r="S18" s="36" t="n">
        <v>0</v>
      </c>
      <c r="T18" s="36" t="n">
        <v>0</v>
      </c>
      <c r="U18" s="36" t="n">
        <v>0</v>
      </c>
      <c r="V18" s="36" t="n">
        <v>0</v>
      </c>
      <c r="W18" s="36" t="n">
        <v>0</v>
      </c>
      <c r="X18" s="36" t="n">
        <v>0</v>
      </c>
      <c r="Y18" s="36" t="n">
        <v>0</v>
      </c>
      <c r="Z18" s="43" t="n">
        <v>0.3718</v>
      </c>
      <c r="AA18" s="36" t="n">
        <v>0</v>
      </c>
      <c r="AB18" s="43" t="n">
        <v>0.3237</v>
      </c>
      <c r="AC18" s="36" t="n">
        <v>0</v>
      </c>
      <c r="AD18" s="36" t="n">
        <v>0</v>
      </c>
      <c r="AE18" s="36" t="n">
        <v>0</v>
      </c>
      <c r="AF18" s="36" t="n">
        <v>0</v>
      </c>
      <c r="AG18" s="43" t="n">
        <v>0.3</v>
      </c>
      <c r="AH18" s="36" t="n">
        <v>0</v>
      </c>
      <c r="AI18" s="36" t="n">
        <v>0</v>
      </c>
      <c r="AJ18" s="36" t="n">
        <v>0</v>
      </c>
      <c r="AK18" s="43" t="n">
        <v>0.3197</v>
      </c>
      <c r="AL18" s="36" t="n">
        <v>0</v>
      </c>
      <c r="AM18" s="36" t="n">
        <v>0</v>
      </c>
      <c r="AN18" s="36" t="n">
        <v>0</v>
      </c>
      <c r="AP18" s="47" t="str">
        <f aca="false">AC3</f>
        <v>PF, PGFF, PGF, PFF, PTF, PAF, PTFF, PAFF</v>
      </c>
      <c r="AQ18" s="26" t="n">
        <v>16</v>
      </c>
      <c r="AS18" s="48" t="n">
        <v>15</v>
      </c>
      <c r="AT18" s="49" t="str">
        <f aca="false">C18</f>
        <v># 10</v>
      </c>
      <c r="AU18" s="50" t="str">
        <f aca="false">D18</f>
        <v>XHHW, XHHW-2, XHH</v>
      </c>
      <c r="AV18" s="49" t="n">
        <f aca="false">VLOOKUP(AU18,$AP$3:$AQ$29,2,0)</f>
        <v>24</v>
      </c>
      <c r="AW18" s="51" t="n">
        <f aca="false">VLOOKUP(AT18,$N$4:$AN$89,AV18,0)</f>
        <v>0.0243</v>
      </c>
    </row>
    <row r="19" customFormat="false" ht="15" hidden="false" customHeight="false" outlineLevel="0" collapsed="false">
      <c r="A19" s="52"/>
      <c r="B19" s="53" t="n">
        <f aca="false">SUM(B4:B18)</f>
        <v>4</v>
      </c>
      <c r="C19" s="54" t="s">
        <v>55</v>
      </c>
      <c r="E19" s="55"/>
      <c r="F19" s="56" t="n">
        <f aca="false">SUM(F4:F18)</f>
        <v>0.1208</v>
      </c>
      <c r="G19" s="57" t="s">
        <v>56</v>
      </c>
      <c r="N19" s="58" t="s">
        <v>44</v>
      </c>
      <c r="O19" s="36" t="n">
        <v>0</v>
      </c>
      <c r="P19" s="43" t="n">
        <v>0.6291</v>
      </c>
      <c r="Q19" s="36" t="n">
        <v>0</v>
      </c>
      <c r="R19" s="36" t="n">
        <v>0</v>
      </c>
      <c r="S19" s="36" t="n">
        <v>0</v>
      </c>
      <c r="T19" s="36" t="n">
        <v>0</v>
      </c>
      <c r="U19" s="36" t="n">
        <v>0</v>
      </c>
      <c r="V19" s="36" t="n">
        <v>0</v>
      </c>
      <c r="W19" s="36" t="n">
        <v>0</v>
      </c>
      <c r="X19" s="36" t="n">
        <v>0</v>
      </c>
      <c r="Y19" s="36" t="n">
        <v>0</v>
      </c>
      <c r="Z19" s="43" t="n">
        <v>0.4596</v>
      </c>
      <c r="AA19" s="36" t="n">
        <v>0</v>
      </c>
      <c r="AB19" s="43" t="n">
        <v>0.397</v>
      </c>
      <c r="AC19" s="36" t="n">
        <v>0</v>
      </c>
      <c r="AD19" s="36" t="n">
        <v>0</v>
      </c>
      <c r="AE19" s="36" t="n">
        <v>0</v>
      </c>
      <c r="AF19" s="36" t="n">
        <v>0</v>
      </c>
      <c r="AG19" s="36" t="n">
        <v>0</v>
      </c>
      <c r="AH19" s="36" t="n">
        <v>0</v>
      </c>
      <c r="AI19" s="36" t="n">
        <v>0</v>
      </c>
      <c r="AJ19" s="36" t="n">
        <v>0</v>
      </c>
      <c r="AK19" s="43" t="n">
        <v>0.3904</v>
      </c>
      <c r="AL19" s="36" t="n">
        <v>0</v>
      </c>
      <c r="AM19" s="36" t="n">
        <v>0</v>
      </c>
      <c r="AN19" s="36" t="n">
        <v>0</v>
      </c>
      <c r="AP19" s="47" t="str">
        <f aca="false">AD3</f>
        <v>PF, PGFF, PGF, PFF, PTF, PAF, PTFF, PAFF, TFE, FEP, PFA, PFA, FEPB, PFAH</v>
      </c>
      <c r="AQ19" s="26" t="n">
        <v>17</v>
      </c>
      <c r="AS19" s="59"/>
      <c r="AT19" s="59"/>
      <c r="AU19" s="60"/>
      <c r="AV19" s="59"/>
      <c r="AW19" s="59"/>
    </row>
    <row r="20" customFormat="false" ht="15" hidden="false" customHeight="false" outlineLevel="0" collapsed="false">
      <c r="A20" s="52"/>
      <c r="E20" s="55"/>
      <c r="F20" s="61" t="n">
        <v>1.15</v>
      </c>
      <c r="G20" s="62" t="s">
        <v>57</v>
      </c>
      <c r="N20" s="58" t="s">
        <v>58</v>
      </c>
      <c r="O20" s="36" t="n">
        <v>0</v>
      </c>
      <c r="P20" s="43" t="n">
        <v>0.7088</v>
      </c>
      <c r="Q20" s="36" t="n">
        <v>0</v>
      </c>
      <c r="R20" s="36" t="n">
        <v>0</v>
      </c>
      <c r="S20" s="36" t="n">
        <v>0</v>
      </c>
      <c r="T20" s="36" t="n">
        <v>0</v>
      </c>
      <c r="U20" s="36" t="n">
        <v>0</v>
      </c>
      <c r="V20" s="36" t="n">
        <v>0</v>
      </c>
      <c r="W20" s="36" t="n">
        <v>0</v>
      </c>
      <c r="X20" s="36" t="n">
        <v>0</v>
      </c>
      <c r="Y20" s="36" t="n">
        <v>0</v>
      </c>
      <c r="Z20" s="43" t="n">
        <v>0.5281</v>
      </c>
      <c r="AA20" s="36" t="n">
        <v>0</v>
      </c>
      <c r="AB20" s="43" t="n">
        <v>0.4608</v>
      </c>
      <c r="AC20" s="36" t="n">
        <v>0</v>
      </c>
      <c r="AD20" s="36" t="n">
        <v>0</v>
      </c>
      <c r="AE20" s="36" t="n">
        <v>0</v>
      </c>
      <c r="AF20" s="36" t="n">
        <v>0</v>
      </c>
      <c r="AG20" s="36" t="n">
        <v>0</v>
      </c>
      <c r="AH20" s="36" t="n">
        <v>0</v>
      </c>
      <c r="AI20" s="36" t="n">
        <v>0</v>
      </c>
      <c r="AJ20" s="36" t="n">
        <v>0</v>
      </c>
      <c r="AK20" s="43" t="n">
        <v>0.4536</v>
      </c>
      <c r="AL20" s="36" t="n">
        <v>0</v>
      </c>
      <c r="AM20" s="36" t="n">
        <v>0</v>
      </c>
      <c r="AN20" s="36" t="n">
        <v>0</v>
      </c>
      <c r="AP20" s="47" t="str">
        <f aca="false">AE3</f>
        <v>TFE, FEP, PFA, FEPD, PFAH</v>
      </c>
      <c r="AQ20" s="26" t="n">
        <v>18</v>
      </c>
    </row>
    <row r="21" customFormat="false" ht="15" hidden="false" customHeight="false" outlineLevel="0" collapsed="false">
      <c r="A21" s="52"/>
      <c r="E21" s="55"/>
      <c r="F21" s="56" t="n">
        <f aca="false">F19*F20</f>
        <v>0.13892</v>
      </c>
      <c r="G21" s="57" t="s">
        <v>59</v>
      </c>
      <c r="N21" s="58" t="s">
        <v>46</v>
      </c>
      <c r="O21" s="36" t="n">
        <v>0</v>
      </c>
      <c r="P21" s="43" t="n">
        <v>0.787</v>
      </c>
      <c r="Q21" s="36" t="n">
        <v>0</v>
      </c>
      <c r="R21" s="36" t="n">
        <v>0</v>
      </c>
      <c r="S21" s="36" t="n">
        <v>0</v>
      </c>
      <c r="T21" s="36" t="n">
        <v>0</v>
      </c>
      <c r="U21" s="36" t="n">
        <v>0</v>
      </c>
      <c r="V21" s="36" t="n">
        <v>0</v>
      </c>
      <c r="W21" s="36" t="n">
        <v>0</v>
      </c>
      <c r="X21" s="36" t="n">
        <v>0</v>
      </c>
      <c r="Y21" s="36" t="n">
        <v>0</v>
      </c>
      <c r="Z21" s="43" t="n">
        <v>0.5958</v>
      </c>
      <c r="AA21" s="36" t="n">
        <v>0</v>
      </c>
      <c r="AB21" s="43" t="n">
        <v>0.5242</v>
      </c>
      <c r="AC21" s="36" t="n">
        <v>0</v>
      </c>
      <c r="AD21" s="36" t="n">
        <v>0</v>
      </c>
      <c r="AE21" s="36" t="n">
        <v>0</v>
      </c>
      <c r="AF21" s="36" t="n">
        <v>0</v>
      </c>
      <c r="AG21" s="36" t="n">
        <v>0</v>
      </c>
      <c r="AH21" s="36" t="n">
        <v>0</v>
      </c>
      <c r="AI21" s="36" t="n">
        <v>0</v>
      </c>
      <c r="AJ21" s="36" t="n">
        <v>0</v>
      </c>
      <c r="AK21" s="43" t="n">
        <v>0.5166</v>
      </c>
      <c r="AL21" s="36" t="n">
        <v>0</v>
      </c>
      <c r="AM21" s="36" t="n">
        <v>0</v>
      </c>
      <c r="AN21" s="36" t="n">
        <v>0</v>
      </c>
      <c r="AP21" s="25" t="str">
        <f aca="false">AF3</f>
        <v>TFE, PFAH, PFA</v>
      </c>
      <c r="AQ21" s="26" t="n">
        <v>19</v>
      </c>
    </row>
    <row r="22" customFormat="false" ht="15.75" hidden="false" customHeight="false" outlineLevel="0" collapsed="false">
      <c r="A22" s="52"/>
      <c r="N22" s="58" t="s">
        <v>60</v>
      </c>
      <c r="O22" s="36" t="n">
        <v>0</v>
      </c>
      <c r="P22" s="43" t="n">
        <v>0.8626</v>
      </c>
      <c r="Q22" s="36" t="n">
        <v>0</v>
      </c>
      <c r="R22" s="36" t="n">
        <v>0</v>
      </c>
      <c r="S22" s="36" t="n">
        <v>0</v>
      </c>
      <c r="T22" s="36" t="n">
        <v>0</v>
      </c>
      <c r="U22" s="36" t="n">
        <v>0</v>
      </c>
      <c r="V22" s="36" t="n">
        <v>0</v>
      </c>
      <c r="W22" s="36" t="n">
        <v>0</v>
      </c>
      <c r="X22" s="36" t="n">
        <v>0</v>
      </c>
      <c r="Y22" s="36" t="n">
        <v>0</v>
      </c>
      <c r="Z22" s="43" t="n">
        <v>0.6619</v>
      </c>
      <c r="AA22" s="36" t="n">
        <v>0</v>
      </c>
      <c r="AB22" s="43" t="n">
        <v>0.5863</v>
      </c>
      <c r="AC22" s="36" t="n">
        <v>0</v>
      </c>
      <c r="AD22" s="36" t="n">
        <v>0</v>
      </c>
      <c r="AE22" s="36" t="n">
        <v>0</v>
      </c>
      <c r="AF22" s="36" t="n">
        <v>0</v>
      </c>
      <c r="AG22" s="36" t="n">
        <v>0</v>
      </c>
      <c r="AH22" s="36" t="n">
        <v>0</v>
      </c>
      <c r="AI22" s="36" t="n">
        <v>0</v>
      </c>
      <c r="AJ22" s="36" t="n">
        <v>0</v>
      </c>
      <c r="AK22" s="43" t="n">
        <v>0.5782</v>
      </c>
      <c r="AL22" s="36" t="n">
        <v>0</v>
      </c>
      <c r="AM22" s="36" t="n">
        <v>0</v>
      </c>
      <c r="AN22" s="36" t="n">
        <v>0</v>
      </c>
      <c r="AP22" s="25" t="str">
        <f aca="false">AG3</f>
        <v>TFE, PFA, PFAH, Z</v>
      </c>
      <c r="AQ22" s="26" t="n">
        <v>20</v>
      </c>
    </row>
    <row r="23" customFormat="false" ht="15" hidden="false" customHeight="false" outlineLevel="0" collapsed="false">
      <c r="A23" s="63" t="s">
        <v>61</v>
      </c>
      <c r="B23" s="64" t="s">
        <v>62</v>
      </c>
      <c r="C23" s="64"/>
      <c r="D23" s="64"/>
      <c r="E23" s="64"/>
      <c r="F23" s="64"/>
      <c r="G23" s="64"/>
      <c r="H23" s="64"/>
      <c r="I23" s="64"/>
      <c r="K23" s="65" t="s">
        <v>63</v>
      </c>
      <c r="L23" s="65"/>
      <c r="N23" s="58" t="s">
        <v>64</v>
      </c>
      <c r="O23" s="36" t="n">
        <v>0</v>
      </c>
      <c r="P23" s="43" t="n">
        <v>1.0082</v>
      </c>
      <c r="Q23" s="36" t="n">
        <v>0</v>
      </c>
      <c r="R23" s="36" t="n">
        <v>0</v>
      </c>
      <c r="S23" s="36" t="n">
        <v>0</v>
      </c>
      <c r="T23" s="36" t="n">
        <v>0</v>
      </c>
      <c r="U23" s="36" t="n">
        <v>0</v>
      </c>
      <c r="V23" s="36" t="n">
        <v>0</v>
      </c>
      <c r="W23" s="36" t="n">
        <v>0</v>
      </c>
      <c r="X23" s="36" t="n">
        <v>0</v>
      </c>
      <c r="Y23" s="36" t="n">
        <v>0</v>
      </c>
      <c r="Z23" s="43" t="n">
        <v>0.7901</v>
      </c>
      <c r="AA23" s="36" t="n">
        <v>0</v>
      </c>
      <c r="AB23" s="43" t="n">
        <v>0.7073</v>
      </c>
      <c r="AC23" s="36" t="n">
        <v>0</v>
      </c>
      <c r="AD23" s="36" t="n">
        <v>0</v>
      </c>
      <c r="AE23" s="36" t="n">
        <v>0</v>
      </c>
      <c r="AF23" s="36" t="n">
        <v>0</v>
      </c>
      <c r="AG23" s="36" t="n">
        <v>0</v>
      </c>
      <c r="AH23" s="36" t="n">
        <v>0</v>
      </c>
      <c r="AI23" s="36" t="n">
        <v>0</v>
      </c>
      <c r="AJ23" s="36" t="n">
        <v>0</v>
      </c>
      <c r="AK23" s="43" t="n">
        <v>0.6984</v>
      </c>
      <c r="AL23" s="36" t="n">
        <v>0</v>
      </c>
      <c r="AM23" s="36" t="n">
        <v>0</v>
      </c>
      <c r="AN23" s="36" t="n">
        <v>0</v>
      </c>
      <c r="AP23" s="41" t="str">
        <f aca="false">AH3</f>
        <v>ZF, ZFF, ZHF</v>
      </c>
      <c r="AQ23" s="26" t="n">
        <v>21</v>
      </c>
    </row>
    <row r="24" customFormat="false" ht="15" hidden="false" customHeight="false" outlineLevel="0" collapsed="false">
      <c r="A24" s="52"/>
      <c r="B24" s="66" t="s">
        <v>65</v>
      </c>
      <c r="C24" s="67" t="s">
        <v>66</v>
      </c>
      <c r="D24" s="67" t="s">
        <v>67</v>
      </c>
      <c r="E24" s="67" t="s">
        <v>68</v>
      </c>
      <c r="F24" s="67" t="s">
        <v>69</v>
      </c>
      <c r="G24" s="67" t="s">
        <v>7</v>
      </c>
      <c r="H24" s="67" t="s">
        <v>70</v>
      </c>
      <c r="I24" s="68" t="str">
        <f aca="false">B24</f>
        <v>TRADE</v>
      </c>
      <c r="K24" s="35" t="s">
        <v>71</v>
      </c>
      <c r="L24" s="35" t="s">
        <v>72</v>
      </c>
      <c r="N24" s="58" t="s">
        <v>73</v>
      </c>
      <c r="O24" s="36" t="n">
        <v>0</v>
      </c>
      <c r="P24" s="43" t="n">
        <v>1.2135</v>
      </c>
      <c r="Q24" s="36" t="n">
        <v>0</v>
      </c>
      <c r="R24" s="36" t="n">
        <v>0</v>
      </c>
      <c r="S24" s="36" t="n">
        <v>0</v>
      </c>
      <c r="T24" s="36" t="n">
        <v>0</v>
      </c>
      <c r="U24" s="36" t="n">
        <v>0</v>
      </c>
      <c r="V24" s="36" t="n">
        <v>0</v>
      </c>
      <c r="W24" s="36" t="n">
        <v>0</v>
      </c>
      <c r="X24" s="36" t="n">
        <v>0</v>
      </c>
      <c r="Y24" s="36" t="n">
        <v>0</v>
      </c>
      <c r="Z24" s="43" t="n">
        <v>0.9729</v>
      </c>
      <c r="AA24" s="36" t="n">
        <v>0</v>
      </c>
      <c r="AB24" s="43" t="n">
        <v>0.8676</v>
      </c>
      <c r="AC24" s="36" t="n">
        <v>0</v>
      </c>
      <c r="AD24" s="36" t="n">
        <v>0</v>
      </c>
      <c r="AE24" s="36" t="n">
        <v>0</v>
      </c>
      <c r="AF24" s="36" t="n">
        <v>0</v>
      </c>
      <c r="AG24" s="36" t="n">
        <v>0</v>
      </c>
      <c r="AH24" s="36" t="n">
        <v>0</v>
      </c>
      <c r="AI24" s="36" t="n">
        <v>0</v>
      </c>
      <c r="AJ24" s="36" t="n">
        <v>0</v>
      </c>
      <c r="AK24" s="43" t="n">
        <v>0.8709</v>
      </c>
      <c r="AL24" s="36" t="n">
        <v>0</v>
      </c>
      <c r="AM24" s="36" t="n">
        <v>0</v>
      </c>
      <c r="AN24" s="36" t="n">
        <v>0</v>
      </c>
      <c r="AP24" s="46" t="str">
        <f aca="false">AI3</f>
        <v>Z, ZF, ZFF, ZHF</v>
      </c>
      <c r="AQ24" s="26" t="n">
        <v>22</v>
      </c>
    </row>
    <row r="25" customFormat="false" ht="15" hidden="false" customHeight="false" outlineLevel="0" collapsed="false">
      <c r="A25" s="52"/>
      <c r="B25" s="66" t="s">
        <v>5</v>
      </c>
      <c r="C25" s="67" t="s">
        <v>74</v>
      </c>
      <c r="D25" s="67" t="s">
        <v>75</v>
      </c>
      <c r="E25" s="67" t="s">
        <v>76</v>
      </c>
      <c r="F25" s="67" t="s">
        <v>77</v>
      </c>
      <c r="G25" s="67" t="s">
        <v>78</v>
      </c>
      <c r="H25" s="67" t="s">
        <v>79</v>
      </c>
      <c r="I25" s="68" t="str">
        <f aca="false">B25</f>
        <v>SIZE</v>
      </c>
      <c r="K25" s="69" t="s">
        <v>80</v>
      </c>
      <c r="L25" s="69" t="s">
        <v>81</v>
      </c>
      <c r="N25" s="58" t="s">
        <v>82</v>
      </c>
      <c r="O25" s="36" t="n">
        <v>0</v>
      </c>
      <c r="P25" s="43" t="n">
        <v>1.3561</v>
      </c>
      <c r="Q25" s="36" t="n">
        <v>0</v>
      </c>
      <c r="R25" s="36" t="n">
        <v>0</v>
      </c>
      <c r="S25" s="36" t="n">
        <v>0</v>
      </c>
      <c r="T25" s="36" t="n">
        <v>0</v>
      </c>
      <c r="U25" s="36" t="n">
        <v>0</v>
      </c>
      <c r="V25" s="36" t="n">
        <v>0</v>
      </c>
      <c r="W25" s="36" t="n">
        <v>0</v>
      </c>
      <c r="X25" s="36" t="n">
        <v>0</v>
      </c>
      <c r="Y25" s="36" t="n">
        <v>0</v>
      </c>
      <c r="Z25" s="43" t="n">
        <v>1.101</v>
      </c>
      <c r="AA25" s="36" t="n">
        <v>0</v>
      </c>
      <c r="AB25" s="43" t="n">
        <v>0.9887</v>
      </c>
      <c r="AC25" s="36" t="n">
        <v>0</v>
      </c>
      <c r="AD25" s="36" t="n">
        <v>0</v>
      </c>
      <c r="AE25" s="36" t="n">
        <v>0</v>
      </c>
      <c r="AF25" s="36" t="n">
        <v>0</v>
      </c>
      <c r="AG25" s="36" t="n">
        <v>0</v>
      </c>
      <c r="AH25" s="36" t="n">
        <v>0</v>
      </c>
      <c r="AI25" s="36" t="n">
        <v>0</v>
      </c>
      <c r="AJ25" s="36" t="n">
        <v>0</v>
      </c>
      <c r="AK25" s="43" t="n">
        <v>0.9923</v>
      </c>
      <c r="AL25" s="36" t="n">
        <v>0</v>
      </c>
      <c r="AM25" s="36" t="n">
        <v>0</v>
      </c>
      <c r="AN25" s="36" t="n">
        <v>0</v>
      </c>
      <c r="AP25" s="46" t="str">
        <f aca="false">AJ3</f>
        <v>Z</v>
      </c>
      <c r="AQ25" s="26" t="n">
        <v>23</v>
      </c>
    </row>
    <row r="26" customFormat="false" ht="15" hidden="false" customHeight="false" outlineLevel="0" collapsed="false">
      <c r="B26" s="66" t="s">
        <v>83</v>
      </c>
      <c r="C26" s="70" t="n">
        <f aca="false">$G26*C$25</f>
        <v>0.1216</v>
      </c>
      <c r="D26" s="70" t="n">
        <f aca="false">$G26*D$25</f>
        <v>0.1824</v>
      </c>
      <c r="E26" s="70" t="n">
        <f aca="false">$G26*E$25</f>
        <v>0.16112</v>
      </c>
      <c r="F26" s="70" t="n">
        <f aca="false">$G26*F$25</f>
        <v>0.09424</v>
      </c>
      <c r="G26" s="70" t="n">
        <v>0.304</v>
      </c>
      <c r="H26" s="70" t="n">
        <f aca="false">$G26*H$25</f>
        <v>0.076</v>
      </c>
      <c r="I26" s="68" t="str">
        <f aca="false">B26</f>
        <v>1/2"</v>
      </c>
      <c r="K26" s="35" t="s">
        <v>84</v>
      </c>
      <c r="L26" s="35" t="s">
        <v>50</v>
      </c>
      <c r="N26" s="58" t="s">
        <v>85</v>
      </c>
      <c r="O26" s="36" t="n">
        <v>0</v>
      </c>
      <c r="P26" s="43" t="n">
        <v>1.4272</v>
      </c>
      <c r="Q26" s="36" t="n">
        <v>0</v>
      </c>
      <c r="R26" s="36" t="n">
        <v>0</v>
      </c>
      <c r="S26" s="36" t="n">
        <v>0</v>
      </c>
      <c r="T26" s="36" t="n">
        <v>0</v>
      </c>
      <c r="U26" s="36" t="n">
        <v>0</v>
      </c>
      <c r="V26" s="36" t="n">
        <v>0</v>
      </c>
      <c r="W26" s="36" t="n">
        <v>0</v>
      </c>
      <c r="X26" s="36" t="n">
        <v>0</v>
      </c>
      <c r="Y26" s="36" t="n">
        <v>0</v>
      </c>
      <c r="Z26" s="43" t="n">
        <v>1.1652</v>
      </c>
      <c r="AA26" s="36" t="n">
        <v>0</v>
      </c>
      <c r="AB26" s="43" t="n">
        <v>1.0496</v>
      </c>
      <c r="AC26" s="36" t="n">
        <v>0</v>
      </c>
      <c r="AD26" s="36" t="n">
        <v>0</v>
      </c>
      <c r="AE26" s="36" t="n">
        <v>0</v>
      </c>
      <c r="AF26" s="36" t="n">
        <v>0</v>
      </c>
      <c r="AG26" s="36" t="n">
        <v>0</v>
      </c>
      <c r="AH26" s="36" t="n">
        <v>0</v>
      </c>
      <c r="AI26" s="36" t="n">
        <v>0</v>
      </c>
      <c r="AJ26" s="36" t="n">
        <v>0</v>
      </c>
      <c r="AK26" s="43" t="n">
        <v>1.0532</v>
      </c>
      <c r="AL26" s="36" t="n">
        <v>0</v>
      </c>
      <c r="AM26" s="36" t="n">
        <v>0</v>
      </c>
      <c r="AN26" s="36" t="n">
        <v>0</v>
      </c>
      <c r="AP26" s="41" t="str">
        <f aca="false">AK3</f>
        <v>XHHW, XHHW-2, XHH</v>
      </c>
      <c r="AQ26" s="26" t="n">
        <v>24</v>
      </c>
    </row>
    <row r="27" customFormat="false" ht="15" hidden="false" customHeight="false" outlineLevel="0" collapsed="false">
      <c r="B27" s="66" t="s">
        <v>86</v>
      </c>
      <c r="C27" s="70" t="n">
        <f aca="false">$G27*C$25</f>
        <v>0.2132</v>
      </c>
      <c r="D27" s="70" t="n">
        <f aca="false">$G27*D$25</f>
        <v>0.3198</v>
      </c>
      <c r="E27" s="70" t="n">
        <f aca="false">$G27*E$25</f>
        <v>0.28249</v>
      </c>
      <c r="F27" s="70" t="n">
        <f aca="false">$G27*F$25</f>
        <v>0.16523</v>
      </c>
      <c r="G27" s="70" t="n">
        <v>0.533</v>
      </c>
      <c r="H27" s="70" t="n">
        <f aca="false">$G27*H$25</f>
        <v>0.13325</v>
      </c>
      <c r="I27" s="68" t="str">
        <f aca="false">B27</f>
        <v>3/4"</v>
      </c>
      <c r="K27" s="69" t="s">
        <v>87</v>
      </c>
      <c r="L27" s="69" t="s">
        <v>48</v>
      </c>
      <c r="N27" s="58" t="s">
        <v>88</v>
      </c>
      <c r="O27" s="36" t="n">
        <v>0</v>
      </c>
      <c r="P27" s="43" t="n">
        <v>1.4957</v>
      </c>
      <c r="Q27" s="36" t="n">
        <v>0</v>
      </c>
      <c r="R27" s="36" t="n">
        <v>0</v>
      </c>
      <c r="S27" s="36" t="n">
        <v>0</v>
      </c>
      <c r="T27" s="36" t="n">
        <v>0</v>
      </c>
      <c r="U27" s="36" t="n">
        <v>0</v>
      </c>
      <c r="V27" s="36" t="n">
        <v>0</v>
      </c>
      <c r="W27" s="36" t="n">
        <v>0</v>
      </c>
      <c r="X27" s="36" t="n">
        <v>0</v>
      </c>
      <c r="Y27" s="36" t="n">
        <v>0</v>
      </c>
      <c r="Z27" s="43" t="n">
        <v>1.2272</v>
      </c>
      <c r="AA27" s="36" t="n">
        <v>0</v>
      </c>
      <c r="AB27" s="43" t="n">
        <v>1.1085</v>
      </c>
      <c r="AC27" s="36" t="n">
        <v>0</v>
      </c>
      <c r="AD27" s="36" t="n">
        <v>0</v>
      </c>
      <c r="AE27" s="36" t="n">
        <v>0</v>
      </c>
      <c r="AF27" s="36" t="n">
        <v>0</v>
      </c>
      <c r="AG27" s="36" t="n">
        <v>0</v>
      </c>
      <c r="AH27" s="36" t="n">
        <v>0</v>
      </c>
      <c r="AI27" s="36" t="n">
        <v>0</v>
      </c>
      <c r="AJ27" s="36" t="n">
        <v>0</v>
      </c>
      <c r="AK27" s="43" t="n">
        <v>1.1122</v>
      </c>
      <c r="AL27" s="36" t="n">
        <v>0</v>
      </c>
      <c r="AM27" s="36" t="n">
        <v>0</v>
      </c>
      <c r="AN27" s="36" t="n">
        <v>0</v>
      </c>
      <c r="AP27" s="47" t="str">
        <f aca="false">AL3</f>
        <v>KF-2, KFF-2</v>
      </c>
      <c r="AQ27" s="26" t="n">
        <v>25</v>
      </c>
    </row>
    <row r="28" customFormat="false" ht="15" hidden="false" customHeight="false" outlineLevel="0" collapsed="false">
      <c r="B28" s="66" t="s">
        <v>89</v>
      </c>
      <c r="C28" s="70" t="n">
        <f aca="false">$G28*C$25</f>
        <v>0.3456</v>
      </c>
      <c r="D28" s="70" t="n">
        <f aca="false">$G28*D$25</f>
        <v>0.5184</v>
      </c>
      <c r="E28" s="70" t="n">
        <f aca="false">$G28*E$25</f>
        <v>0.45792</v>
      </c>
      <c r="F28" s="70" t="n">
        <f aca="false">$G28*F$25</f>
        <v>0.26784</v>
      </c>
      <c r="G28" s="70" t="n">
        <v>0.864</v>
      </c>
      <c r="H28" s="70" t="n">
        <f aca="false">$G28*H$25</f>
        <v>0.216</v>
      </c>
      <c r="I28" s="68" t="str">
        <f aca="false">B28</f>
        <v>1"</v>
      </c>
      <c r="J28" s="71"/>
      <c r="K28" s="35" t="s">
        <v>90</v>
      </c>
      <c r="L28" s="35" t="s">
        <v>91</v>
      </c>
      <c r="M28" s="72"/>
      <c r="N28" s="58" t="s">
        <v>92</v>
      </c>
      <c r="O28" s="36" t="n">
        <v>0</v>
      </c>
      <c r="P28" s="43" t="n">
        <v>1.6377</v>
      </c>
      <c r="Q28" s="36" t="n">
        <v>0</v>
      </c>
      <c r="R28" s="36" t="n">
        <v>0</v>
      </c>
      <c r="S28" s="36" t="n">
        <v>0</v>
      </c>
      <c r="T28" s="36" t="n">
        <v>0</v>
      </c>
      <c r="U28" s="36" t="n">
        <v>0</v>
      </c>
      <c r="V28" s="36" t="n">
        <v>0</v>
      </c>
      <c r="W28" s="36" t="n">
        <v>0</v>
      </c>
      <c r="X28" s="36" t="n">
        <v>0</v>
      </c>
      <c r="Y28" s="36" t="n">
        <v>0</v>
      </c>
      <c r="Z28" s="43" t="n">
        <v>1.3561</v>
      </c>
      <c r="AA28" s="36" t="n">
        <v>0</v>
      </c>
      <c r="AB28" s="43" t="n">
        <v>1.2311</v>
      </c>
      <c r="AC28" s="36" t="n">
        <v>0</v>
      </c>
      <c r="AD28" s="36" t="n">
        <v>0</v>
      </c>
      <c r="AE28" s="36" t="n">
        <v>0</v>
      </c>
      <c r="AF28" s="36" t="n">
        <v>0</v>
      </c>
      <c r="AG28" s="36" t="n">
        <v>0</v>
      </c>
      <c r="AH28" s="36" t="n">
        <v>0</v>
      </c>
      <c r="AI28" s="36" t="n">
        <v>0</v>
      </c>
      <c r="AJ28" s="36" t="n">
        <v>0</v>
      </c>
      <c r="AK28" s="43" t="n">
        <v>1.2351</v>
      </c>
      <c r="AL28" s="36" t="n">
        <v>0</v>
      </c>
      <c r="AM28" s="36" t="n">
        <v>0</v>
      </c>
      <c r="AN28" s="36" t="n">
        <v>0</v>
      </c>
      <c r="AP28" s="47" t="str">
        <f aca="false">AM3</f>
        <v>KF-1, KFF1</v>
      </c>
      <c r="AQ28" s="26" t="n">
        <v>26</v>
      </c>
    </row>
    <row r="29" customFormat="false" ht="15" hidden="false" customHeight="false" outlineLevel="0" collapsed="false">
      <c r="B29" s="66" t="s">
        <v>93</v>
      </c>
      <c r="C29" s="70" t="n">
        <f aca="false">$G29*C$25</f>
        <v>0.5984</v>
      </c>
      <c r="D29" s="70" t="n">
        <f aca="false">$G29*D$25</f>
        <v>0.8976</v>
      </c>
      <c r="E29" s="70" t="n">
        <f aca="false">$G29*E$25</f>
        <v>0.79288</v>
      </c>
      <c r="F29" s="70" t="n">
        <f aca="false">$G29*F$25</f>
        <v>0.46376</v>
      </c>
      <c r="G29" s="70" t="n">
        <v>1.496</v>
      </c>
      <c r="H29" s="70" t="n">
        <f aca="false">$G29*H$25</f>
        <v>0.374</v>
      </c>
      <c r="I29" s="68" t="str">
        <f aca="false">B29</f>
        <v>1 - 1/4"</v>
      </c>
      <c r="J29" s="73"/>
      <c r="K29" s="69" t="s">
        <v>94</v>
      </c>
      <c r="L29" s="69" t="s">
        <v>95</v>
      </c>
      <c r="M29" s="21"/>
      <c r="N29" s="58" t="s">
        <v>96</v>
      </c>
      <c r="O29" s="36" t="n">
        <v>0</v>
      </c>
      <c r="P29" s="43" t="n">
        <v>1.7719</v>
      </c>
      <c r="Q29" s="36" t="n">
        <v>0</v>
      </c>
      <c r="R29" s="36" t="n">
        <v>0</v>
      </c>
      <c r="S29" s="36" t="n">
        <v>0</v>
      </c>
      <c r="T29" s="36" t="n">
        <v>0</v>
      </c>
      <c r="U29" s="36" t="n">
        <v>0</v>
      </c>
      <c r="V29" s="36" t="n">
        <v>0</v>
      </c>
      <c r="W29" s="36" t="n">
        <v>0</v>
      </c>
      <c r="X29" s="36" t="n">
        <v>0</v>
      </c>
      <c r="Y29" s="36" t="n">
        <v>0</v>
      </c>
      <c r="Z29" s="43" t="n">
        <v>1.4784</v>
      </c>
      <c r="AA29" s="36" t="n">
        <v>0</v>
      </c>
      <c r="AB29" s="43" t="n">
        <v>1.3478</v>
      </c>
      <c r="AC29" s="36" t="n">
        <v>0</v>
      </c>
      <c r="AD29" s="36" t="n">
        <v>0</v>
      </c>
      <c r="AE29" s="36" t="n">
        <v>0</v>
      </c>
      <c r="AF29" s="36" t="n">
        <v>0</v>
      </c>
      <c r="AG29" s="36" t="n">
        <v>0</v>
      </c>
      <c r="AH29" s="36" t="n">
        <v>0</v>
      </c>
      <c r="AI29" s="36" t="n">
        <v>0</v>
      </c>
      <c r="AJ29" s="36" t="n">
        <v>0</v>
      </c>
      <c r="AK29" s="43" t="n">
        <v>1.3519</v>
      </c>
      <c r="AL29" s="36" t="n">
        <v>0</v>
      </c>
      <c r="AM29" s="36" t="n">
        <v>0</v>
      </c>
      <c r="AN29" s="36" t="n">
        <v>0</v>
      </c>
      <c r="AP29" s="74" t="str">
        <f aca="false">AN3</f>
        <v>CABLE</v>
      </c>
      <c r="AQ29" s="75" t="n">
        <v>27</v>
      </c>
    </row>
    <row r="30" customFormat="false" ht="15" hidden="false" customHeight="false" outlineLevel="0" collapsed="false">
      <c r="A30" s="52"/>
      <c r="B30" s="66" t="s">
        <v>97</v>
      </c>
      <c r="C30" s="70" t="n">
        <f aca="false">$G30*C$25</f>
        <v>0.8144</v>
      </c>
      <c r="D30" s="70" t="n">
        <f aca="false">$G30*D$25</f>
        <v>1.2216</v>
      </c>
      <c r="E30" s="70" t="n">
        <f aca="false">$G30*E$25</f>
        <v>1.07908</v>
      </c>
      <c r="F30" s="70" t="n">
        <f aca="false">$G30*F$25</f>
        <v>0.63116</v>
      </c>
      <c r="G30" s="70" t="n">
        <v>2.036</v>
      </c>
      <c r="H30" s="70" t="n">
        <f aca="false">$G30*H$25</f>
        <v>0.509</v>
      </c>
      <c r="I30" s="68" t="str">
        <f aca="false">B30</f>
        <v>1 - 1/2"</v>
      </c>
      <c r="J30" s="73"/>
      <c r="K30" s="35" t="s">
        <v>98</v>
      </c>
      <c r="L30" s="35" t="s">
        <v>99</v>
      </c>
      <c r="M30" s="21"/>
      <c r="N30" s="58" t="s">
        <v>100</v>
      </c>
      <c r="O30" s="36" t="n">
        <v>0</v>
      </c>
      <c r="P30" s="43" t="n">
        <v>2.3479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6" t="n">
        <v>0</v>
      </c>
      <c r="Z30" s="43" t="n">
        <v>1.8602</v>
      </c>
      <c r="AA30" s="36" t="n">
        <v>0</v>
      </c>
      <c r="AB30" s="36" t="n">
        <v>0</v>
      </c>
      <c r="AC30" s="36" t="n">
        <v>0</v>
      </c>
      <c r="AD30" s="36" t="n">
        <v>0</v>
      </c>
      <c r="AE30" s="36" t="n">
        <v>0</v>
      </c>
      <c r="AF30" s="36" t="n">
        <v>0</v>
      </c>
      <c r="AG30" s="36" t="n">
        <v>0</v>
      </c>
      <c r="AH30" s="36" t="n">
        <v>0</v>
      </c>
      <c r="AI30" s="36" t="n">
        <v>0</v>
      </c>
      <c r="AJ30" s="36" t="n">
        <v>0</v>
      </c>
      <c r="AK30" s="43" t="n">
        <v>1.718</v>
      </c>
      <c r="AL30" s="36" t="n">
        <v>0</v>
      </c>
      <c r="AM30" s="36" t="n">
        <v>0</v>
      </c>
      <c r="AN30" s="36" t="n">
        <v>0</v>
      </c>
    </row>
    <row r="31" customFormat="false" ht="15" hidden="false" customHeight="false" outlineLevel="0" collapsed="false">
      <c r="B31" s="66" t="s">
        <v>101</v>
      </c>
      <c r="C31" s="70" t="n">
        <f aca="false">$G31*C$25</f>
        <v>1.3424</v>
      </c>
      <c r="D31" s="70" t="n">
        <f aca="false">$G31*D$25</f>
        <v>2.0136</v>
      </c>
      <c r="E31" s="70" t="n">
        <f aca="false">$G31*E$25</f>
        <v>1.77868</v>
      </c>
      <c r="F31" s="70" t="n">
        <f aca="false">$G31*F$25</f>
        <v>1.04036</v>
      </c>
      <c r="G31" s="70" t="n">
        <v>3.356</v>
      </c>
      <c r="H31" s="70" t="n">
        <f aca="false">$G31*H$25</f>
        <v>0.839</v>
      </c>
      <c r="I31" s="68" t="str">
        <f aca="false">B31</f>
        <v>2"</v>
      </c>
      <c r="J31" s="73"/>
      <c r="K31" s="69" t="s">
        <v>83</v>
      </c>
      <c r="L31" s="69" t="s">
        <v>102</v>
      </c>
      <c r="N31" s="58" t="s">
        <v>103</v>
      </c>
      <c r="O31" s="36" t="n">
        <v>0</v>
      </c>
      <c r="P31" s="43" t="n">
        <v>2.6938</v>
      </c>
      <c r="Q31" s="36" t="n">
        <v>0</v>
      </c>
      <c r="R31" s="36" t="n">
        <v>0</v>
      </c>
      <c r="S31" s="36" t="n">
        <v>0</v>
      </c>
      <c r="T31" s="36" t="n">
        <v>0</v>
      </c>
      <c r="U31" s="36" t="n">
        <v>0</v>
      </c>
      <c r="V31" s="36" t="n">
        <v>0</v>
      </c>
      <c r="W31" s="36" t="n">
        <v>0</v>
      </c>
      <c r="X31" s="36" t="n">
        <v>0</v>
      </c>
      <c r="Y31" s="36" t="n">
        <v>0</v>
      </c>
      <c r="Z31" s="43" t="n">
        <v>2.1695</v>
      </c>
      <c r="AA31" s="36" t="n">
        <v>0</v>
      </c>
      <c r="AB31" s="36" t="n">
        <v>0</v>
      </c>
      <c r="AC31" s="36" t="n">
        <v>0</v>
      </c>
      <c r="AD31" s="36" t="n">
        <v>0</v>
      </c>
      <c r="AE31" s="36" t="n">
        <v>0</v>
      </c>
      <c r="AF31" s="36" t="n">
        <v>0</v>
      </c>
      <c r="AG31" s="36" t="n">
        <v>0</v>
      </c>
      <c r="AH31" s="36" t="n">
        <v>0</v>
      </c>
      <c r="AI31" s="36" t="n">
        <v>0</v>
      </c>
      <c r="AJ31" s="36" t="n">
        <v>0</v>
      </c>
      <c r="AK31" s="43" t="n">
        <v>2.0156</v>
      </c>
      <c r="AL31" s="36" t="n">
        <v>0</v>
      </c>
      <c r="AM31" s="36" t="n">
        <v>0</v>
      </c>
      <c r="AN31" s="36" t="n">
        <v>0</v>
      </c>
    </row>
    <row r="32" customFormat="false" ht="15" hidden="false" customHeight="false" outlineLevel="0" collapsed="false">
      <c r="B32" s="66" t="s">
        <v>104</v>
      </c>
      <c r="C32" s="70" t="n">
        <f aca="false">$G32*C$25</f>
        <v>2.3432</v>
      </c>
      <c r="D32" s="70" t="n">
        <f aca="false">$G32*D$25</f>
        <v>3.5148</v>
      </c>
      <c r="E32" s="70" t="n">
        <f aca="false">$G32*E$25</f>
        <v>3.10474</v>
      </c>
      <c r="F32" s="70" t="n">
        <f aca="false">$G32*F$25</f>
        <v>1.81598</v>
      </c>
      <c r="G32" s="70" t="n">
        <v>5.858</v>
      </c>
      <c r="H32" s="70" t="n">
        <f aca="false">$G32*H$25</f>
        <v>1.4645</v>
      </c>
      <c r="I32" s="68" t="str">
        <f aca="false">B32</f>
        <v>2 - 1/2"</v>
      </c>
      <c r="J32" s="73"/>
      <c r="K32" s="35" t="s">
        <v>105</v>
      </c>
      <c r="L32" s="35" t="s">
        <v>106</v>
      </c>
      <c r="N32" s="58" t="s">
        <v>107</v>
      </c>
      <c r="O32" s="36" t="n">
        <v>0</v>
      </c>
      <c r="P32" s="43" t="n">
        <v>3.0357</v>
      </c>
      <c r="Q32" s="36" t="n">
        <v>0</v>
      </c>
      <c r="R32" s="36" t="n">
        <v>0</v>
      </c>
      <c r="S32" s="36" t="n">
        <v>0</v>
      </c>
      <c r="T32" s="36" t="n">
        <v>0</v>
      </c>
      <c r="U32" s="36" t="n">
        <v>0</v>
      </c>
      <c r="V32" s="36" t="n">
        <v>0</v>
      </c>
      <c r="W32" s="36" t="n">
        <v>0</v>
      </c>
      <c r="X32" s="36" t="n">
        <v>0</v>
      </c>
      <c r="Y32" s="36" t="n">
        <v>0</v>
      </c>
      <c r="Z32" s="43" t="n">
        <v>2.4773</v>
      </c>
      <c r="AA32" s="36" t="n">
        <v>0</v>
      </c>
      <c r="AB32" s="36" t="n">
        <v>0</v>
      </c>
      <c r="AC32" s="36" t="n">
        <v>0</v>
      </c>
      <c r="AD32" s="36" t="n">
        <v>0</v>
      </c>
      <c r="AE32" s="36" t="n">
        <v>0</v>
      </c>
      <c r="AF32" s="36" t="n">
        <v>0</v>
      </c>
      <c r="AG32" s="36" t="n">
        <v>0</v>
      </c>
      <c r="AH32" s="36" t="n">
        <v>0</v>
      </c>
      <c r="AI32" s="36" t="n">
        <v>0</v>
      </c>
      <c r="AJ32" s="36" t="n">
        <v>0</v>
      </c>
      <c r="AK32" s="43" t="n">
        <v>2.3127</v>
      </c>
      <c r="AL32" s="36" t="n">
        <v>0</v>
      </c>
      <c r="AM32" s="36" t="n">
        <v>0</v>
      </c>
      <c r="AN32" s="36" t="n">
        <v>0</v>
      </c>
      <c r="AO32" s="76"/>
    </row>
    <row r="33" s="20" customFormat="true" ht="15" hidden="false" customHeight="false" outlineLevel="0" collapsed="false">
      <c r="A33" s="1"/>
      <c r="B33" s="66" t="s">
        <v>108</v>
      </c>
      <c r="C33" s="70" t="n">
        <f aca="false">$G33*C$25</f>
        <v>3.5384</v>
      </c>
      <c r="D33" s="70" t="n">
        <f aca="false">$G33*D$25</f>
        <v>5.3076</v>
      </c>
      <c r="E33" s="70" t="n">
        <f aca="false">$G33*E$25</f>
        <v>4.68838</v>
      </c>
      <c r="F33" s="70" t="n">
        <f aca="false">$G33*F$25</f>
        <v>2.74226</v>
      </c>
      <c r="G33" s="70" t="n">
        <v>8.846</v>
      </c>
      <c r="H33" s="70" t="n">
        <f aca="false">$G33*H$25</f>
        <v>2.2115</v>
      </c>
      <c r="I33" s="68" t="str">
        <f aca="false">B33</f>
        <v>3"</v>
      </c>
      <c r="J33" s="73"/>
      <c r="K33" s="69" t="s">
        <v>109</v>
      </c>
      <c r="L33" s="69" t="s">
        <v>110</v>
      </c>
      <c r="M33" s="4"/>
      <c r="N33" s="58" t="s">
        <v>111</v>
      </c>
      <c r="O33" s="36" t="n">
        <v>0</v>
      </c>
      <c r="P33" s="43" t="n">
        <v>3.3719</v>
      </c>
      <c r="Q33" s="36" t="n">
        <v>0</v>
      </c>
      <c r="R33" s="36" t="n">
        <v>0</v>
      </c>
      <c r="S33" s="36" t="n">
        <v>0</v>
      </c>
      <c r="T33" s="36" t="n">
        <v>0</v>
      </c>
      <c r="U33" s="36" t="n">
        <v>0</v>
      </c>
      <c r="V33" s="36" t="n">
        <v>0</v>
      </c>
      <c r="W33" s="36" t="n">
        <v>0</v>
      </c>
      <c r="X33" s="36" t="n">
        <v>0</v>
      </c>
      <c r="Y33" s="36" t="n">
        <v>0</v>
      </c>
      <c r="Z33" s="43" t="n">
        <v>2.7818</v>
      </c>
      <c r="AA33" s="36" t="n">
        <v>0</v>
      </c>
      <c r="AB33" s="36" t="n">
        <v>0</v>
      </c>
      <c r="AC33" s="36" t="n">
        <v>0</v>
      </c>
      <c r="AD33" s="36" t="n">
        <v>0</v>
      </c>
      <c r="AE33" s="36" t="n">
        <v>0</v>
      </c>
      <c r="AF33" s="36" t="n">
        <v>0</v>
      </c>
      <c r="AG33" s="36" t="n">
        <v>0</v>
      </c>
      <c r="AH33" s="36" t="n">
        <v>0</v>
      </c>
      <c r="AI33" s="36" t="n">
        <v>0</v>
      </c>
      <c r="AJ33" s="36" t="n">
        <v>0</v>
      </c>
      <c r="AK33" s="43" t="n">
        <v>2.6073</v>
      </c>
      <c r="AL33" s="36" t="n">
        <v>0</v>
      </c>
      <c r="AM33" s="36" t="n">
        <v>0</v>
      </c>
      <c r="AN33" s="36" t="n">
        <v>0</v>
      </c>
      <c r="AO33" s="76"/>
      <c r="AP33" s="77"/>
      <c r="AQ33" s="10"/>
      <c r="AU33" s="78"/>
    </row>
    <row r="34" s="20" customFormat="true" ht="15" hidden="false" customHeight="false" outlineLevel="0" collapsed="false">
      <c r="A34" s="1"/>
      <c r="B34" s="66" t="s">
        <v>112</v>
      </c>
      <c r="C34" s="70" t="n">
        <f aca="false">$G34*C$25</f>
        <v>4.618</v>
      </c>
      <c r="D34" s="70" t="n">
        <f aca="false">$G34*D$25</f>
        <v>6.927</v>
      </c>
      <c r="E34" s="70" t="n">
        <f aca="false">$G34*E$25</f>
        <v>6.11885</v>
      </c>
      <c r="F34" s="70" t="n">
        <f aca="false">$G34*F$25</f>
        <v>3.57895</v>
      </c>
      <c r="G34" s="70" t="n">
        <v>11.545</v>
      </c>
      <c r="H34" s="70" t="n">
        <f aca="false">$G34*H$25</f>
        <v>2.88625</v>
      </c>
      <c r="I34" s="68" t="str">
        <f aca="false">B34</f>
        <v>3 - 1/2"</v>
      </c>
      <c r="J34" s="73"/>
      <c r="K34" s="35" t="s">
        <v>113</v>
      </c>
      <c r="L34" s="35" t="s">
        <v>114</v>
      </c>
      <c r="M34" s="4"/>
      <c r="N34" s="35" t="s">
        <v>72</v>
      </c>
      <c r="O34" s="36" t="n">
        <v>0</v>
      </c>
      <c r="P34" s="36" t="n">
        <v>0</v>
      </c>
      <c r="Q34" s="36" t="n">
        <v>0</v>
      </c>
      <c r="R34" s="36" t="n">
        <v>0</v>
      </c>
      <c r="S34" s="36" t="n">
        <v>0</v>
      </c>
      <c r="T34" s="36" t="n">
        <v>0</v>
      </c>
      <c r="U34" s="36" t="n">
        <v>0</v>
      </c>
      <c r="V34" s="36" t="n">
        <v>0</v>
      </c>
      <c r="W34" s="36" t="n">
        <v>0</v>
      </c>
      <c r="X34" s="36" t="n">
        <v>0</v>
      </c>
      <c r="Y34" s="36" t="n">
        <v>0</v>
      </c>
      <c r="Z34" s="36" t="n">
        <v>0</v>
      </c>
      <c r="AA34" s="36" t="n">
        <v>0</v>
      </c>
      <c r="AB34" s="36" t="n">
        <v>0</v>
      </c>
      <c r="AC34" s="36" t="n">
        <v>0</v>
      </c>
      <c r="AD34" s="36" t="n">
        <v>0</v>
      </c>
      <c r="AE34" s="36" t="n">
        <v>0</v>
      </c>
      <c r="AF34" s="36" t="n">
        <v>0</v>
      </c>
      <c r="AG34" s="36" t="n">
        <v>0</v>
      </c>
      <c r="AH34" s="36" t="n">
        <v>0</v>
      </c>
      <c r="AI34" s="36" t="n">
        <v>0</v>
      </c>
      <c r="AJ34" s="36" t="n">
        <v>0</v>
      </c>
      <c r="AK34" s="36" t="n">
        <v>0</v>
      </c>
      <c r="AL34" s="36" t="n">
        <v>0</v>
      </c>
      <c r="AM34" s="36" t="n">
        <v>0</v>
      </c>
      <c r="AN34" s="24" t="n">
        <v>0.00306796157577128</v>
      </c>
      <c r="AO34" s="76"/>
      <c r="AP34" s="77"/>
      <c r="AQ34" s="79"/>
      <c r="AU34" s="78"/>
    </row>
    <row r="35" s="20" customFormat="true" ht="15" hidden="false" customHeight="false" outlineLevel="0" collapsed="false">
      <c r="A35" s="1"/>
      <c r="B35" s="66" t="s">
        <v>115</v>
      </c>
      <c r="C35" s="70" t="n">
        <f aca="false">$G35*C$25</f>
        <v>5.9012</v>
      </c>
      <c r="D35" s="70" t="n">
        <f aca="false">$G35*D$25</f>
        <v>8.8518</v>
      </c>
      <c r="E35" s="70" t="n">
        <f aca="false">$G35*E$25</f>
        <v>7.81909</v>
      </c>
      <c r="F35" s="70" t="n">
        <f aca="false">$G35*F$25</f>
        <v>4.57343</v>
      </c>
      <c r="G35" s="70" t="n">
        <v>14.753</v>
      </c>
      <c r="H35" s="70" t="n">
        <f aca="false">$G35*H$25</f>
        <v>3.68825</v>
      </c>
      <c r="I35" s="68" t="str">
        <f aca="false">B35</f>
        <v>4"</v>
      </c>
      <c r="J35" s="73"/>
      <c r="K35" s="69" t="s">
        <v>86</v>
      </c>
      <c r="L35" s="69" t="s">
        <v>116</v>
      </c>
      <c r="M35" s="4"/>
      <c r="N35" s="35" t="s">
        <v>81</v>
      </c>
      <c r="O35" s="36" t="n">
        <v>0</v>
      </c>
      <c r="P35" s="36" t="n">
        <v>0</v>
      </c>
      <c r="Q35" s="36" t="n">
        <v>0</v>
      </c>
      <c r="R35" s="36" t="n">
        <v>0</v>
      </c>
      <c r="S35" s="36" t="n">
        <v>0</v>
      </c>
      <c r="T35" s="36" t="n">
        <v>0</v>
      </c>
      <c r="U35" s="36" t="n">
        <v>0</v>
      </c>
      <c r="V35" s="36" t="n">
        <v>0</v>
      </c>
      <c r="W35" s="36" t="n">
        <v>0</v>
      </c>
      <c r="X35" s="36" t="n">
        <v>0</v>
      </c>
      <c r="Y35" s="36" t="n">
        <v>0</v>
      </c>
      <c r="Z35" s="36" t="n">
        <v>0</v>
      </c>
      <c r="AA35" s="36" t="n">
        <v>0</v>
      </c>
      <c r="AB35" s="36" t="n">
        <v>0</v>
      </c>
      <c r="AC35" s="36" t="n">
        <v>0</v>
      </c>
      <c r="AD35" s="36" t="n">
        <v>0</v>
      </c>
      <c r="AE35" s="36" t="n">
        <v>0</v>
      </c>
      <c r="AF35" s="36" t="n">
        <v>0</v>
      </c>
      <c r="AG35" s="36" t="n">
        <v>0</v>
      </c>
      <c r="AH35" s="36" t="n">
        <v>0</v>
      </c>
      <c r="AI35" s="36" t="n">
        <v>0</v>
      </c>
      <c r="AJ35" s="36" t="n">
        <v>0</v>
      </c>
      <c r="AK35" s="36" t="n">
        <v>0</v>
      </c>
      <c r="AL35" s="36" t="n">
        <v>0</v>
      </c>
      <c r="AM35" s="36" t="n">
        <v>0</v>
      </c>
      <c r="AN35" s="24" t="n">
        <v>0.0122718463030851</v>
      </c>
      <c r="AO35" s="8"/>
      <c r="AP35" s="77"/>
      <c r="AQ35" s="79"/>
      <c r="AU35" s="78"/>
    </row>
    <row r="36" s="20" customFormat="true" ht="15.75" hidden="false" customHeight="false" outlineLevel="0" collapsed="false">
      <c r="A36" s="1"/>
      <c r="C36" s="2"/>
      <c r="D36" s="2"/>
      <c r="E36" s="2"/>
      <c r="F36" s="2"/>
      <c r="G36" s="2"/>
      <c r="H36" s="2"/>
      <c r="I36" s="3"/>
      <c r="J36" s="73"/>
      <c r="K36" s="35" t="s">
        <v>117</v>
      </c>
      <c r="L36" s="35" t="s">
        <v>118</v>
      </c>
      <c r="M36" s="4"/>
      <c r="N36" s="35" t="s">
        <v>50</v>
      </c>
      <c r="O36" s="36" t="n">
        <v>0</v>
      </c>
      <c r="P36" s="36" t="n">
        <v>0</v>
      </c>
      <c r="Q36" s="36" t="n">
        <v>0</v>
      </c>
      <c r="R36" s="36" t="n">
        <v>0</v>
      </c>
      <c r="S36" s="36" t="n">
        <v>0</v>
      </c>
      <c r="T36" s="36" t="n">
        <v>0</v>
      </c>
      <c r="U36" s="36" t="n">
        <v>0</v>
      </c>
      <c r="V36" s="36" t="n">
        <v>0</v>
      </c>
      <c r="W36" s="36" t="n">
        <v>0</v>
      </c>
      <c r="X36" s="36" t="n">
        <v>0</v>
      </c>
      <c r="Y36" s="36" t="n">
        <v>0</v>
      </c>
      <c r="Z36" s="36" t="n">
        <v>0</v>
      </c>
      <c r="AA36" s="36" t="n">
        <v>0</v>
      </c>
      <c r="AB36" s="36" t="n">
        <v>0</v>
      </c>
      <c r="AC36" s="36" t="n">
        <v>0</v>
      </c>
      <c r="AD36" s="36" t="n">
        <v>0</v>
      </c>
      <c r="AE36" s="36" t="n">
        <v>0</v>
      </c>
      <c r="AF36" s="36" t="n">
        <v>0</v>
      </c>
      <c r="AG36" s="36" t="n">
        <v>0</v>
      </c>
      <c r="AH36" s="36" t="n">
        <v>0</v>
      </c>
      <c r="AI36" s="36" t="n">
        <v>0</v>
      </c>
      <c r="AJ36" s="36" t="n">
        <v>0</v>
      </c>
      <c r="AK36" s="36" t="n">
        <v>0</v>
      </c>
      <c r="AL36" s="36" t="n">
        <v>0</v>
      </c>
      <c r="AM36" s="36" t="n">
        <v>0</v>
      </c>
      <c r="AN36" s="24" t="n">
        <v>0.0276116541819415</v>
      </c>
      <c r="AO36" s="8"/>
      <c r="AP36" s="77"/>
      <c r="AQ36" s="79"/>
      <c r="AU36" s="78"/>
    </row>
    <row r="37" customFormat="false" ht="15" hidden="false" customHeight="false" outlineLevel="0" collapsed="false">
      <c r="A37" s="1" t="s">
        <v>119</v>
      </c>
      <c r="B37" s="64" t="s">
        <v>120</v>
      </c>
      <c r="C37" s="64"/>
      <c r="D37" s="64"/>
      <c r="E37" s="64"/>
      <c r="F37" s="64"/>
      <c r="G37" s="64"/>
      <c r="H37" s="64"/>
      <c r="I37" s="64"/>
      <c r="J37" s="73"/>
      <c r="K37" s="69" t="s">
        <v>121</v>
      </c>
      <c r="L37" s="69" t="s">
        <v>122</v>
      </c>
      <c r="N37" s="35" t="s">
        <v>48</v>
      </c>
      <c r="O37" s="36" t="n">
        <v>0</v>
      </c>
      <c r="P37" s="36" t="n">
        <v>0</v>
      </c>
      <c r="Q37" s="36" t="n">
        <v>0</v>
      </c>
      <c r="R37" s="36" t="n">
        <v>0</v>
      </c>
      <c r="S37" s="36" t="n">
        <v>0</v>
      </c>
      <c r="T37" s="36" t="n">
        <v>0</v>
      </c>
      <c r="U37" s="36" t="n">
        <v>0</v>
      </c>
      <c r="V37" s="36" t="n">
        <v>0</v>
      </c>
      <c r="W37" s="36" t="n">
        <v>0</v>
      </c>
      <c r="X37" s="36" t="n">
        <v>0</v>
      </c>
      <c r="Y37" s="36" t="n">
        <v>0</v>
      </c>
      <c r="Z37" s="36" t="n">
        <v>0</v>
      </c>
      <c r="AA37" s="36" t="n">
        <v>0</v>
      </c>
      <c r="AB37" s="36" t="n">
        <v>0</v>
      </c>
      <c r="AC37" s="36" t="n">
        <v>0</v>
      </c>
      <c r="AD37" s="36" t="n">
        <v>0</v>
      </c>
      <c r="AE37" s="36" t="n">
        <v>0</v>
      </c>
      <c r="AF37" s="36" t="n">
        <v>0</v>
      </c>
      <c r="AG37" s="36" t="n">
        <v>0</v>
      </c>
      <c r="AH37" s="36" t="n">
        <v>0</v>
      </c>
      <c r="AI37" s="36" t="n">
        <v>0</v>
      </c>
      <c r="AJ37" s="36" t="n">
        <v>0</v>
      </c>
      <c r="AK37" s="36" t="n">
        <v>0</v>
      </c>
      <c r="AL37" s="36" t="n">
        <v>0</v>
      </c>
      <c r="AM37" s="36" t="n">
        <v>0</v>
      </c>
      <c r="AN37" s="24" t="n">
        <v>0.0490873852123405</v>
      </c>
      <c r="AQ37" s="79"/>
    </row>
    <row r="38" customFormat="false" ht="15" hidden="false" customHeight="false" outlineLevel="0" collapsed="false">
      <c r="B38" s="80" t="s">
        <v>65</v>
      </c>
      <c r="C38" s="81" t="s">
        <v>66</v>
      </c>
      <c r="D38" s="81" t="s">
        <v>67</v>
      </c>
      <c r="E38" s="81" t="s">
        <v>68</v>
      </c>
      <c r="F38" s="81" t="s">
        <v>69</v>
      </c>
      <c r="G38" s="81" t="s">
        <v>7</v>
      </c>
      <c r="H38" s="81" t="s">
        <v>70</v>
      </c>
      <c r="I38" s="68" t="str">
        <f aca="false">B38</f>
        <v>TRADE</v>
      </c>
      <c r="J38" s="73"/>
      <c r="K38" s="35" t="s">
        <v>123</v>
      </c>
      <c r="L38" s="35" t="s">
        <v>124</v>
      </c>
      <c r="N38" s="35" t="s">
        <v>91</v>
      </c>
      <c r="O38" s="36" t="n">
        <v>0</v>
      </c>
      <c r="P38" s="36" t="n">
        <v>0</v>
      </c>
      <c r="Q38" s="36" t="n">
        <v>0</v>
      </c>
      <c r="R38" s="36" t="n">
        <v>0</v>
      </c>
      <c r="S38" s="36" t="n">
        <v>0</v>
      </c>
      <c r="T38" s="36" t="n">
        <v>0</v>
      </c>
      <c r="U38" s="36" t="n">
        <v>0</v>
      </c>
      <c r="V38" s="36" t="n">
        <v>0</v>
      </c>
      <c r="W38" s="36" t="n">
        <v>0</v>
      </c>
      <c r="X38" s="36" t="n">
        <v>0</v>
      </c>
      <c r="Y38" s="36" t="n">
        <v>0</v>
      </c>
      <c r="Z38" s="36" t="n">
        <v>0</v>
      </c>
      <c r="AA38" s="36" t="n">
        <v>0</v>
      </c>
      <c r="AB38" s="36" t="n">
        <v>0</v>
      </c>
      <c r="AC38" s="36" t="n">
        <v>0</v>
      </c>
      <c r="AD38" s="36" t="n">
        <v>0</v>
      </c>
      <c r="AE38" s="36" t="n">
        <v>0</v>
      </c>
      <c r="AF38" s="36" t="n">
        <v>0</v>
      </c>
      <c r="AG38" s="36" t="n">
        <v>0</v>
      </c>
      <c r="AH38" s="36" t="n">
        <v>0</v>
      </c>
      <c r="AI38" s="36" t="n">
        <v>0</v>
      </c>
      <c r="AJ38" s="36" t="n">
        <v>0</v>
      </c>
      <c r="AK38" s="36" t="n">
        <v>0</v>
      </c>
      <c r="AL38" s="36" t="n">
        <v>0</v>
      </c>
      <c r="AM38" s="36" t="n">
        <v>0</v>
      </c>
      <c r="AN38" s="24" t="n">
        <v>0.0766990393942821</v>
      </c>
    </row>
    <row r="39" customFormat="false" ht="15" hidden="false" customHeight="false" outlineLevel="0" collapsed="false">
      <c r="B39" s="80" t="s">
        <v>5</v>
      </c>
      <c r="C39" s="81" t="s">
        <v>74</v>
      </c>
      <c r="D39" s="81" t="s">
        <v>75</v>
      </c>
      <c r="E39" s="81" t="s">
        <v>76</v>
      </c>
      <c r="F39" s="81" t="s">
        <v>77</v>
      </c>
      <c r="G39" s="81" t="s">
        <v>78</v>
      </c>
      <c r="H39" s="81" t="s">
        <v>79</v>
      </c>
      <c r="I39" s="68" t="str">
        <f aca="false">B39</f>
        <v>SIZE</v>
      </c>
      <c r="J39" s="73"/>
      <c r="K39" s="69" t="s">
        <v>89</v>
      </c>
      <c r="L39" s="69" t="s">
        <v>89</v>
      </c>
      <c r="N39" s="35" t="s">
        <v>95</v>
      </c>
      <c r="O39" s="36" t="n">
        <v>0</v>
      </c>
      <c r="P39" s="36" t="n">
        <v>0</v>
      </c>
      <c r="Q39" s="36" t="n">
        <v>0</v>
      </c>
      <c r="R39" s="36" t="n">
        <v>0</v>
      </c>
      <c r="S39" s="36" t="n">
        <v>0</v>
      </c>
      <c r="T39" s="36" t="n">
        <v>0</v>
      </c>
      <c r="U39" s="36" t="n">
        <v>0</v>
      </c>
      <c r="V39" s="36" t="n">
        <v>0</v>
      </c>
      <c r="W39" s="36" t="n">
        <v>0</v>
      </c>
      <c r="X39" s="36" t="n">
        <v>0</v>
      </c>
      <c r="Y39" s="36" t="n">
        <v>0</v>
      </c>
      <c r="Z39" s="36" t="n">
        <v>0</v>
      </c>
      <c r="AA39" s="36" t="n">
        <v>0</v>
      </c>
      <c r="AB39" s="36" t="n">
        <v>0</v>
      </c>
      <c r="AC39" s="36" t="n">
        <v>0</v>
      </c>
      <c r="AD39" s="36" t="n">
        <v>0</v>
      </c>
      <c r="AE39" s="36" t="n">
        <v>0</v>
      </c>
      <c r="AF39" s="36" t="n">
        <v>0</v>
      </c>
      <c r="AG39" s="36" t="n">
        <v>0</v>
      </c>
      <c r="AH39" s="36" t="n">
        <v>0</v>
      </c>
      <c r="AI39" s="36" t="n">
        <v>0</v>
      </c>
      <c r="AJ39" s="36" t="n">
        <v>0</v>
      </c>
      <c r="AK39" s="36" t="n">
        <v>0</v>
      </c>
      <c r="AL39" s="36" t="n">
        <v>0</v>
      </c>
      <c r="AM39" s="36" t="n">
        <v>0</v>
      </c>
      <c r="AN39" s="24" t="n">
        <v>0.110446616727766</v>
      </c>
    </row>
    <row r="40" customFormat="false" ht="15" hidden="false" customHeight="false" outlineLevel="0" collapsed="false">
      <c r="B40" s="66" t="s">
        <v>83</v>
      </c>
      <c r="C40" s="70" t="n">
        <f aca="false">$G40*C$39</f>
        <v>0.114</v>
      </c>
      <c r="D40" s="70" t="n">
        <f aca="false">$G40*D$39</f>
        <v>0.171</v>
      </c>
      <c r="E40" s="70" t="n">
        <f aca="false">$G40*E$39</f>
        <v>0.15105</v>
      </c>
      <c r="F40" s="70" t="n">
        <f aca="false">$G40*F$39</f>
        <v>0.08835</v>
      </c>
      <c r="G40" s="70" t="n">
        <v>0.285</v>
      </c>
      <c r="H40" s="70" t="n">
        <f aca="false">$G40*H$39</f>
        <v>0.07125</v>
      </c>
      <c r="I40" s="68" t="str">
        <f aca="false">B40</f>
        <v>1/2"</v>
      </c>
      <c r="J40" s="73"/>
      <c r="K40" s="35" t="s">
        <v>125</v>
      </c>
      <c r="L40" s="35" t="s">
        <v>126</v>
      </c>
      <c r="N40" s="35" t="s">
        <v>99</v>
      </c>
      <c r="O40" s="36" t="n">
        <v>0</v>
      </c>
      <c r="P40" s="36" t="n">
        <v>0</v>
      </c>
      <c r="Q40" s="36" t="n">
        <v>0</v>
      </c>
      <c r="R40" s="36" t="n">
        <v>0</v>
      </c>
      <c r="S40" s="36" t="n">
        <v>0</v>
      </c>
      <c r="T40" s="36" t="n">
        <v>0</v>
      </c>
      <c r="U40" s="36" t="n">
        <v>0</v>
      </c>
      <c r="V40" s="36" t="n">
        <v>0</v>
      </c>
      <c r="W40" s="36" t="n">
        <v>0</v>
      </c>
      <c r="X40" s="36" t="n">
        <v>0</v>
      </c>
      <c r="Y40" s="36" t="n">
        <v>0</v>
      </c>
      <c r="Z40" s="36" t="n">
        <v>0</v>
      </c>
      <c r="AA40" s="36" t="n">
        <v>0</v>
      </c>
      <c r="AB40" s="36" t="n">
        <v>0</v>
      </c>
      <c r="AC40" s="36" t="n">
        <v>0</v>
      </c>
      <c r="AD40" s="36" t="n">
        <v>0</v>
      </c>
      <c r="AE40" s="36" t="n">
        <v>0</v>
      </c>
      <c r="AF40" s="36" t="n">
        <v>0</v>
      </c>
      <c r="AG40" s="36" t="n">
        <v>0</v>
      </c>
      <c r="AH40" s="36" t="n">
        <v>0</v>
      </c>
      <c r="AI40" s="36" t="n">
        <v>0</v>
      </c>
      <c r="AJ40" s="36" t="n">
        <v>0</v>
      </c>
      <c r="AK40" s="36" t="n">
        <v>0</v>
      </c>
      <c r="AL40" s="36" t="n">
        <v>0</v>
      </c>
      <c r="AM40" s="36" t="n">
        <v>0</v>
      </c>
      <c r="AN40" s="24" t="n">
        <v>0.150330117212793</v>
      </c>
    </row>
    <row r="41" customFormat="false" ht="15" hidden="false" customHeight="false" outlineLevel="0" collapsed="false">
      <c r="B41" s="66" t="s">
        <v>86</v>
      </c>
      <c r="C41" s="70" t="n">
        <f aca="false">$G41*C$39</f>
        <v>0.2032</v>
      </c>
      <c r="D41" s="70" t="n">
        <f aca="false">$G41*D$39</f>
        <v>0.3048</v>
      </c>
      <c r="E41" s="70" t="n">
        <f aca="false">$G41*E$39</f>
        <v>0.26924</v>
      </c>
      <c r="F41" s="70" t="n">
        <f aca="false">$G41*F$39</f>
        <v>0.15748</v>
      </c>
      <c r="G41" s="70" t="n">
        <v>0.508</v>
      </c>
      <c r="H41" s="70" t="n">
        <f aca="false">$G41*H$39</f>
        <v>0.127</v>
      </c>
      <c r="I41" s="68" t="str">
        <f aca="false">B41</f>
        <v>3/4"</v>
      </c>
      <c r="K41" s="69" t="s">
        <v>127</v>
      </c>
      <c r="L41" s="69" t="s">
        <v>128</v>
      </c>
      <c r="N41" s="35" t="s">
        <v>102</v>
      </c>
      <c r="O41" s="36" t="n">
        <v>0</v>
      </c>
      <c r="P41" s="36" t="n">
        <v>0</v>
      </c>
      <c r="Q41" s="36" t="n">
        <v>0</v>
      </c>
      <c r="R41" s="36" t="n">
        <v>0</v>
      </c>
      <c r="S41" s="36" t="n">
        <v>0</v>
      </c>
      <c r="T41" s="36" t="n">
        <v>0</v>
      </c>
      <c r="U41" s="36" t="n">
        <v>0</v>
      </c>
      <c r="V41" s="36" t="n">
        <v>0</v>
      </c>
      <c r="W41" s="36" t="n">
        <v>0</v>
      </c>
      <c r="X41" s="36" t="n">
        <v>0</v>
      </c>
      <c r="Y41" s="36" t="n">
        <v>0</v>
      </c>
      <c r="Z41" s="36" t="n">
        <v>0</v>
      </c>
      <c r="AA41" s="36" t="n">
        <v>0</v>
      </c>
      <c r="AB41" s="36" t="n">
        <v>0</v>
      </c>
      <c r="AC41" s="36" t="n">
        <v>0</v>
      </c>
      <c r="AD41" s="36" t="n">
        <v>0</v>
      </c>
      <c r="AE41" s="36" t="n">
        <v>0</v>
      </c>
      <c r="AF41" s="36" t="n">
        <v>0</v>
      </c>
      <c r="AG41" s="36" t="n">
        <v>0</v>
      </c>
      <c r="AH41" s="36" t="n">
        <v>0</v>
      </c>
      <c r="AI41" s="36" t="n">
        <v>0</v>
      </c>
      <c r="AJ41" s="36" t="n">
        <v>0</v>
      </c>
      <c r="AK41" s="36" t="n">
        <v>0</v>
      </c>
      <c r="AL41" s="36" t="n">
        <v>0</v>
      </c>
      <c r="AM41" s="36" t="n">
        <v>0</v>
      </c>
      <c r="AN41" s="24" t="n">
        <v>0.196349540849362</v>
      </c>
    </row>
    <row r="42" s="83" customFormat="true" ht="15" hidden="false" customHeight="false" outlineLevel="0" collapsed="false">
      <c r="A42" s="1"/>
      <c r="B42" s="66" t="s">
        <v>89</v>
      </c>
      <c r="C42" s="70" t="n">
        <f aca="false">$G42*C$39</f>
        <v>0.3328</v>
      </c>
      <c r="D42" s="70" t="n">
        <f aca="false">$G42*D$39</f>
        <v>0.4992</v>
      </c>
      <c r="E42" s="70" t="n">
        <f aca="false">$G42*E$39</f>
        <v>0.44096</v>
      </c>
      <c r="F42" s="70" t="n">
        <f aca="false">$G42*F$39</f>
        <v>0.25792</v>
      </c>
      <c r="G42" s="70" t="n">
        <v>0.832</v>
      </c>
      <c r="H42" s="70" t="n">
        <f aca="false">$G42*H$39</f>
        <v>0.208</v>
      </c>
      <c r="I42" s="68" t="str">
        <f aca="false">B42</f>
        <v>1"</v>
      </c>
      <c r="J42" s="71"/>
      <c r="K42" s="35" t="s">
        <v>129</v>
      </c>
      <c r="L42" s="35" t="s">
        <v>130</v>
      </c>
      <c r="M42" s="4"/>
      <c r="N42" s="35" t="s">
        <v>106</v>
      </c>
      <c r="O42" s="36" t="n">
        <v>0</v>
      </c>
      <c r="P42" s="36" t="n">
        <v>0</v>
      </c>
      <c r="Q42" s="36" t="n">
        <v>0</v>
      </c>
      <c r="R42" s="36" t="n">
        <v>0</v>
      </c>
      <c r="S42" s="36" t="n">
        <v>0</v>
      </c>
      <c r="T42" s="36" t="n">
        <v>0</v>
      </c>
      <c r="U42" s="36" t="n">
        <v>0</v>
      </c>
      <c r="V42" s="36" t="n">
        <v>0</v>
      </c>
      <c r="W42" s="36" t="n">
        <v>0</v>
      </c>
      <c r="X42" s="36" t="n">
        <v>0</v>
      </c>
      <c r="Y42" s="36" t="n">
        <v>0</v>
      </c>
      <c r="Z42" s="36" t="n">
        <v>0</v>
      </c>
      <c r="AA42" s="36" t="n">
        <v>0</v>
      </c>
      <c r="AB42" s="36" t="n">
        <v>0</v>
      </c>
      <c r="AC42" s="36" t="n">
        <v>0</v>
      </c>
      <c r="AD42" s="36" t="n">
        <v>0</v>
      </c>
      <c r="AE42" s="36" t="n">
        <v>0</v>
      </c>
      <c r="AF42" s="36" t="n">
        <v>0</v>
      </c>
      <c r="AG42" s="36" t="n">
        <v>0</v>
      </c>
      <c r="AH42" s="36" t="n">
        <v>0</v>
      </c>
      <c r="AI42" s="36" t="n">
        <v>0</v>
      </c>
      <c r="AJ42" s="36" t="n">
        <v>0</v>
      </c>
      <c r="AK42" s="36" t="n">
        <v>0</v>
      </c>
      <c r="AL42" s="36" t="n">
        <v>0</v>
      </c>
      <c r="AM42" s="36" t="n">
        <v>0</v>
      </c>
      <c r="AN42" s="24" t="n">
        <v>0.248504887637474</v>
      </c>
      <c r="AO42" s="8"/>
      <c r="AP42" s="82"/>
      <c r="AQ42" s="10"/>
      <c r="AT42" s="20"/>
      <c r="AU42" s="78"/>
      <c r="AV42" s="20"/>
      <c r="AW42" s="20"/>
    </row>
    <row r="43" s="83" customFormat="true" ht="15" hidden="false" customHeight="false" outlineLevel="0" collapsed="false">
      <c r="A43" s="1"/>
      <c r="B43" s="66" t="s">
        <v>93</v>
      </c>
      <c r="C43" s="70" t="n">
        <f aca="false">$G43*C$39</f>
        <v>0.5812</v>
      </c>
      <c r="D43" s="70" t="n">
        <f aca="false">$G43*D$39</f>
        <v>0.8718</v>
      </c>
      <c r="E43" s="70" t="n">
        <f aca="false">$G43*E$39</f>
        <v>0.77009</v>
      </c>
      <c r="F43" s="70" t="n">
        <f aca="false">$G43*F$39</f>
        <v>0.45043</v>
      </c>
      <c r="G43" s="70" t="n">
        <v>1.453</v>
      </c>
      <c r="H43" s="70" t="n">
        <f aca="false">$G43*H$39</f>
        <v>0.36325</v>
      </c>
      <c r="I43" s="68" t="str">
        <f aca="false">B43</f>
        <v>1 - 1/4"</v>
      </c>
      <c r="J43" s="73"/>
      <c r="K43" s="69" t="s">
        <v>131</v>
      </c>
      <c r="L43" s="69" t="s">
        <v>132</v>
      </c>
      <c r="M43" s="4"/>
      <c r="N43" s="35" t="s">
        <v>110</v>
      </c>
      <c r="O43" s="36" t="n">
        <v>0</v>
      </c>
      <c r="P43" s="36" t="n">
        <v>0</v>
      </c>
      <c r="Q43" s="36" t="n">
        <v>0</v>
      </c>
      <c r="R43" s="36" t="n">
        <v>0</v>
      </c>
      <c r="S43" s="36" t="n">
        <v>0</v>
      </c>
      <c r="T43" s="36" t="n">
        <v>0</v>
      </c>
      <c r="U43" s="36" t="n">
        <v>0</v>
      </c>
      <c r="V43" s="36" t="n">
        <v>0</v>
      </c>
      <c r="W43" s="36" t="n">
        <v>0</v>
      </c>
      <c r="X43" s="36" t="n">
        <v>0</v>
      </c>
      <c r="Y43" s="36" t="n">
        <v>0</v>
      </c>
      <c r="Z43" s="36" t="n">
        <v>0</v>
      </c>
      <c r="AA43" s="36" t="n">
        <v>0</v>
      </c>
      <c r="AB43" s="36" t="n">
        <v>0</v>
      </c>
      <c r="AC43" s="36" t="n">
        <v>0</v>
      </c>
      <c r="AD43" s="36" t="n">
        <v>0</v>
      </c>
      <c r="AE43" s="36" t="n">
        <v>0</v>
      </c>
      <c r="AF43" s="36" t="n">
        <v>0</v>
      </c>
      <c r="AG43" s="36" t="n">
        <v>0</v>
      </c>
      <c r="AH43" s="36" t="n">
        <v>0</v>
      </c>
      <c r="AI43" s="36" t="n">
        <v>0</v>
      </c>
      <c r="AJ43" s="36" t="n">
        <v>0</v>
      </c>
      <c r="AK43" s="36" t="n">
        <v>0</v>
      </c>
      <c r="AL43" s="36" t="n">
        <v>0</v>
      </c>
      <c r="AM43" s="36" t="n">
        <v>0</v>
      </c>
      <c r="AN43" s="24" t="n">
        <v>0.306796157577128</v>
      </c>
      <c r="AO43" s="8"/>
      <c r="AP43" s="82"/>
      <c r="AQ43" s="79"/>
      <c r="AT43" s="20"/>
      <c r="AU43" s="78"/>
      <c r="AV43" s="20"/>
      <c r="AW43" s="20"/>
    </row>
    <row r="44" customFormat="false" ht="15" hidden="false" customHeight="false" outlineLevel="0" collapsed="false">
      <c r="B44" s="66" t="s">
        <v>97</v>
      </c>
      <c r="C44" s="70" t="n">
        <f aca="false">$G44*C$39</f>
        <v>0.7944</v>
      </c>
      <c r="D44" s="70" t="n">
        <f aca="false">$G44*D$39</f>
        <v>1.1916</v>
      </c>
      <c r="E44" s="70" t="n">
        <f aca="false">$G44*E$39</f>
        <v>1.05258</v>
      </c>
      <c r="F44" s="70" t="n">
        <f aca="false">$G44*F$39</f>
        <v>0.61566</v>
      </c>
      <c r="G44" s="70" t="n">
        <v>1.986</v>
      </c>
      <c r="H44" s="70" t="n">
        <f aca="false">$G44*H$39</f>
        <v>0.4965</v>
      </c>
      <c r="I44" s="68" t="str">
        <f aca="false">B44</f>
        <v>1 - 1/2"</v>
      </c>
      <c r="J44" s="73"/>
      <c r="K44" s="35" t="s">
        <v>133</v>
      </c>
      <c r="L44" s="35" t="s">
        <v>134</v>
      </c>
      <c r="N44" s="35" t="s">
        <v>114</v>
      </c>
      <c r="O44" s="36" t="n">
        <v>0</v>
      </c>
      <c r="P44" s="36" t="n">
        <v>0</v>
      </c>
      <c r="Q44" s="36" t="n">
        <v>0</v>
      </c>
      <c r="R44" s="36" t="n">
        <v>0</v>
      </c>
      <c r="S44" s="36" t="n">
        <v>0</v>
      </c>
      <c r="T44" s="36" t="n">
        <v>0</v>
      </c>
      <c r="U44" s="36" t="n">
        <v>0</v>
      </c>
      <c r="V44" s="36" t="n">
        <v>0</v>
      </c>
      <c r="W44" s="36" t="n">
        <v>0</v>
      </c>
      <c r="X44" s="36" t="n">
        <v>0</v>
      </c>
      <c r="Y44" s="36" t="n">
        <v>0</v>
      </c>
      <c r="Z44" s="36" t="n">
        <v>0</v>
      </c>
      <c r="AA44" s="36" t="n">
        <v>0</v>
      </c>
      <c r="AB44" s="36" t="n">
        <v>0</v>
      </c>
      <c r="AC44" s="36" t="n">
        <v>0</v>
      </c>
      <c r="AD44" s="36" t="n">
        <v>0</v>
      </c>
      <c r="AE44" s="36" t="n">
        <v>0</v>
      </c>
      <c r="AF44" s="36" t="n">
        <v>0</v>
      </c>
      <c r="AG44" s="36" t="n">
        <v>0</v>
      </c>
      <c r="AH44" s="36" t="n">
        <v>0</v>
      </c>
      <c r="AI44" s="36" t="n">
        <v>0</v>
      </c>
      <c r="AJ44" s="36" t="n">
        <v>0</v>
      </c>
      <c r="AK44" s="36" t="n">
        <v>0</v>
      </c>
      <c r="AL44" s="36" t="n">
        <v>0</v>
      </c>
      <c r="AM44" s="36" t="n">
        <v>0</v>
      </c>
      <c r="AN44" s="24" t="n">
        <v>0.371223350668325</v>
      </c>
      <c r="AQ44" s="79"/>
    </row>
    <row r="45" customFormat="false" ht="15" hidden="false" customHeight="false" outlineLevel="0" collapsed="false">
      <c r="B45" s="66" t="s">
        <v>101</v>
      </c>
      <c r="C45" s="70" t="n">
        <f aca="false">$G45*C$39</f>
        <v>1.3164</v>
      </c>
      <c r="D45" s="70" t="n">
        <f aca="false">$G45*D$39</f>
        <v>1.9746</v>
      </c>
      <c r="E45" s="70" t="n">
        <f aca="false">$G45*E$39</f>
        <v>1.74423</v>
      </c>
      <c r="F45" s="70" t="n">
        <f aca="false">$G45*F$39</f>
        <v>1.02021</v>
      </c>
      <c r="G45" s="70" t="n">
        <v>3.291</v>
      </c>
      <c r="H45" s="70" t="n">
        <f aca="false">$G45*H$39</f>
        <v>0.82275</v>
      </c>
      <c r="I45" s="68" t="str">
        <f aca="false">B45</f>
        <v>2"</v>
      </c>
      <c r="J45" s="73"/>
      <c r="K45" s="69" t="s">
        <v>135</v>
      </c>
      <c r="L45" s="69" t="s">
        <v>136</v>
      </c>
      <c r="N45" s="35" t="s">
        <v>116</v>
      </c>
      <c r="O45" s="36" t="n">
        <v>0</v>
      </c>
      <c r="P45" s="36" t="n">
        <v>0</v>
      </c>
      <c r="Q45" s="36" t="n">
        <v>0</v>
      </c>
      <c r="R45" s="36" t="n">
        <v>0</v>
      </c>
      <c r="S45" s="36" t="n">
        <v>0</v>
      </c>
      <c r="T45" s="36" t="n">
        <v>0</v>
      </c>
      <c r="U45" s="36" t="n">
        <v>0</v>
      </c>
      <c r="V45" s="36" t="n">
        <v>0</v>
      </c>
      <c r="W45" s="36" t="n">
        <v>0</v>
      </c>
      <c r="X45" s="36" t="n">
        <v>0</v>
      </c>
      <c r="Y45" s="36" t="n">
        <v>0</v>
      </c>
      <c r="Z45" s="36" t="n">
        <v>0</v>
      </c>
      <c r="AA45" s="36" t="n">
        <v>0</v>
      </c>
      <c r="AB45" s="36" t="n">
        <v>0</v>
      </c>
      <c r="AC45" s="36" t="n">
        <v>0</v>
      </c>
      <c r="AD45" s="36" t="n">
        <v>0</v>
      </c>
      <c r="AE45" s="36" t="n">
        <v>0</v>
      </c>
      <c r="AF45" s="36" t="n">
        <v>0</v>
      </c>
      <c r="AG45" s="36" t="n">
        <v>0</v>
      </c>
      <c r="AH45" s="36" t="n">
        <v>0</v>
      </c>
      <c r="AI45" s="36" t="n">
        <v>0</v>
      </c>
      <c r="AJ45" s="36" t="n">
        <v>0</v>
      </c>
      <c r="AK45" s="36" t="n">
        <v>0</v>
      </c>
      <c r="AL45" s="36" t="n">
        <v>0</v>
      </c>
      <c r="AM45" s="36" t="n">
        <v>0</v>
      </c>
      <c r="AN45" s="24" t="n">
        <v>0.441786466911065</v>
      </c>
    </row>
    <row r="46" customFormat="false" ht="15" hidden="false" customHeight="false" outlineLevel="0" collapsed="false">
      <c r="B46" s="66" t="s">
        <v>104</v>
      </c>
      <c r="C46" s="70" t="s">
        <v>137</v>
      </c>
      <c r="D46" s="70" t="s">
        <v>137</v>
      </c>
      <c r="E46" s="70" t="s">
        <v>137</v>
      </c>
      <c r="F46" s="70" t="s">
        <v>137</v>
      </c>
      <c r="G46" s="70" t="s">
        <v>137</v>
      </c>
      <c r="H46" s="70" t="s">
        <v>137</v>
      </c>
      <c r="I46" s="68" t="str">
        <f aca="false">B46</f>
        <v>2 - 1/2"</v>
      </c>
      <c r="J46" s="73"/>
      <c r="K46" s="35" t="s">
        <v>138</v>
      </c>
      <c r="L46" s="35" t="s">
        <v>139</v>
      </c>
      <c r="N46" s="35" t="s">
        <v>118</v>
      </c>
      <c r="O46" s="36" t="n">
        <v>0</v>
      </c>
      <c r="P46" s="36" t="n">
        <v>0</v>
      </c>
      <c r="Q46" s="36" t="n">
        <v>0</v>
      </c>
      <c r="R46" s="36" t="n">
        <v>0</v>
      </c>
      <c r="S46" s="36" t="n">
        <v>0</v>
      </c>
      <c r="T46" s="36" t="n">
        <v>0</v>
      </c>
      <c r="U46" s="36" t="n">
        <v>0</v>
      </c>
      <c r="V46" s="36" t="n">
        <v>0</v>
      </c>
      <c r="W46" s="36" t="n">
        <v>0</v>
      </c>
      <c r="X46" s="36" t="n">
        <v>0</v>
      </c>
      <c r="Y46" s="36" t="n">
        <v>0</v>
      </c>
      <c r="Z46" s="36" t="n">
        <v>0</v>
      </c>
      <c r="AA46" s="36" t="n">
        <v>0</v>
      </c>
      <c r="AB46" s="36" t="n">
        <v>0</v>
      </c>
      <c r="AC46" s="36" t="n">
        <v>0</v>
      </c>
      <c r="AD46" s="36" t="n">
        <v>0</v>
      </c>
      <c r="AE46" s="36" t="n">
        <v>0</v>
      </c>
      <c r="AF46" s="36" t="n">
        <v>0</v>
      </c>
      <c r="AG46" s="36" t="n">
        <v>0</v>
      </c>
      <c r="AH46" s="36" t="n">
        <v>0</v>
      </c>
      <c r="AI46" s="36" t="n">
        <v>0</v>
      </c>
      <c r="AJ46" s="36" t="n">
        <v>0</v>
      </c>
      <c r="AK46" s="36" t="n">
        <v>0</v>
      </c>
      <c r="AL46" s="36" t="n">
        <v>0</v>
      </c>
      <c r="AM46" s="36" t="n">
        <v>0</v>
      </c>
      <c r="AN46" s="24" t="n">
        <v>0.518485506305347</v>
      </c>
    </row>
    <row r="47" customFormat="false" ht="15" hidden="false" customHeight="false" outlineLevel="0" collapsed="false">
      <c r="B47" s="66" t="s">
        <v>108</v>
      </c>
      <c r="C47" s="70" t="s">
        <v>137</v>
      </c>
      <c r="D47" s="70" t="s">
        <v>137</v>
      </c>
      <c r="E47" s="70" t="s">
        <v>137</v>
      </c>
      <c r="F47" s="70" t="s">
        <v>137</v>
      </c>
      <c r="G47" s="70" t="s">
        <v>137</v>
      </c>
      <c r="H47" s="70" t="s">
        <v>137</v>
      </c>
      <c r="I47" s="68" t="str">
        <f aca="false">B47</f>
        <v>3"</v>
      </c>
      <c r="J47" s="73"/>
      <c r="K47" s="69" t="s">
        <v>140</v>
      </c>
      <c r="L47" s="69" t="s">
        <v>52</v>
      </c>
      <c r="N47" s="35" t="s">
        <v>122</v>
      </c>
      <c r="O47" s="36" t="n">
        <v>0</v>
      </c>
      <c r="P47" s="36" t="n">
        <v>0</v>
      </c>
      <c r="Q47" s="36" t="n">
        <v>0</v>
      </c>
      <c r="R47" s="36" t="n">
        <v>0</v>
      </c>
      <c r="S47" s="36" t="n">
        <v>0</v>
      </c>
      <c r="T47" s="36" t="n">
        <v>0</v>
      </c>
      <c r="U47" s="36" t="n">
        <v>0</v>
      </c>
      <c r="V47" s="36" t="n">
        <v>0</v>
      </c>
      <c r="W47" s="36" t="n">
        <v>0</v>
      </c>
      <c r="X47" s="36" t="n">
        <v>0</v>
      </c>
      <c r="Y47" s="36" t="n">
        <v>0</v>
      </c>
      <c r="Z47" s="36" t="n">
        <v>0</v>
      </c>
      <c r="AA47" s="36" t="n">
        <v>0</v>
      </c>
      <c r="AB47" s="36" t="n">
        <v>0</v>
      </c>
      <c r="AC47" s="36" t="n">
        <v>0</v>
      </c>
      <c r="AD47" s="36" t="n">
        <v>0</v>
      </c>
      <c r="AE47" s="36" t="n">
        <v>0</v>
      </c>
      <c r="AF47" s="36" t="n">
        <v>0</v>
      </c>
      <c r="AG47" s="36" t="n">
        <v>0</v>
      </c>
      <c r="AH47" s="36" t="n">
        <v>0</v>
      </c>
      <c r="AI47" s="36" t="n">
        <v>0</v>
      </c>
      <c r="AJ47" s="36" t="n">
        <v>0</v>
      </c>
      <c r="AK47" s="36" t="n">
        <v>0</v>
      </c>
      <c r="AL47" s="36" t="n">
        <v>0</v>
      </c>
      <c r="AM47" s="36" t="n">
        <v>0</v>
      </c>
      <c r="AN47" s="24" t="n">
        <v>0.601320468851171</v>
      </c>
    </row>
    <row r="48" customFormat="false" ht="15" hidden="false" customHeight="false" outlineLevel="0" collapsed="false">
      <c r="B48" s="66" t="s">
        <v>112</v>
      </c>
      <c r="C48" s="70" t="s">
        <v>137</v>
      </c>
      <c r="D48" s="70" t="s">
        <v>137</v>
      </c>
      <c r="E48" s="70" t="s">
        <v>137</v>
      </c>
      <c r="F48" s="70" t="s">
        <v>137</v>
      </c>
      <c r="G48" s="70" t="s">
        <v>137</v>
      </c>
      <c r="H48" s="70" t="s">
        <v>137</v>
      </c>
      <c r="I48" s="68" t="str">
        <f aca="false">B48</f>
        <v>3 - 1/2"</v>
      </c>
      <c r="J48" s="73"/>
      <c r="K48" s="35" t="s">
        <v>141</v>
      </c>
      <c r="L48" s="35" t="s">
        <v>142</v>
      </c>
      <c r="N48" s="35" t="s">
        <v>124</v>
      </c>
      <c r="O48" s="36" t="n">
        <v>0</v>
      </c>
      <c r="P48" s="36" t="n">
        <v>0</v>
      </c>
      <c r="Q48" s="36" t="n">
        <v>0</v>
      </c>
      <c r="R48" s="36" t="n">
        <v>0</v>
      </c>
      <c r="S48" s="36" t="n">
        <v>0</v>
      </c>
      <c r="T48" s="36" t="n">
        <v>0</v>
      </c>
      <c r="U48" s="36" t="n">
        <v>0</v>
      </c>
      <c r="V48" s="36" t="n">
        <v>0</v>
      </c>
      <c r="W48" s="36" t="n">
        <v>0</v>
      </c>
      <c r="X48" s="36" t="n">
        <v>0</v>
      </c>
      <c r="Y48" s="36" t="n">
        <v>0</v>
      </c>
      <c r="Z48" s="36" t="n">
        <v>0</v>
      </c>
      <c r="AA48" s="36" t="n">
        <v>0</v>
      </c>
      <c r="AB48" s="36" t="n">
        <v>0</v>
      </c>
      <c r="AC48" s="36" t="n">
        <v>0</v>
      </c>
      <c r="AD48" s="36" t="n">
        <v>0</v>
      </c>
      <c r="AE48" s="36" t="n">
        <v>0</v>
      </c>
      <c r="AF48" s="36" t="n">
        <v>0</v>
      </c>
      <c r="AG48" s="36" t="n">
        <v>0</v>
      </c>
      <c r="AH48" s="36" t="n">
        <v>0</v>
      </c>
      <c r="AI48" s="36" t="n">
        <v>0</v>
      </c>
      <c r="AJ48" s="36" t="n">
        <v>0</v>
      </c>
      <c r="AK48" s="36" t="n">
        <v>0</v>
      </c>
      <c r="AL48" s="36" t="n">
        <v>0</v>
      </c>
      <c r="AM48" s="36" t="n">
        <v>0</v>
      </c>
      <c r="AN48" s="24" t="n">
        <v>0.690291354548539</v>
      </c>
    </row>
    <row r="49" customFormat="false" ht="15" hidden="false" customHeight="false" outlineLevel="0" collapsed="false">
      <c r="B49" s="84"/>
      <c r="C49" s="85"/>
      <c r="D49" s="85"/>
      <c r="E49" s="85"/>
      <c r="F49" s="85"/>
      <c r="G49" s="85"/>
      <c r="H49" s="85"/>
      <c r="I49" s="73"/>
      <c r="J49" s="73"/>
      <c r="K49" s="69" t="s">
        <v>143</v>
      </c>
      <c r="L49" s="69" t="s">
        <v>144</v>
      </c>
      <c r="N49" s="35" t="s">
        <v>89</v>
      </c>
      <c r="O49" s="36" t="n">
        <v>0</v>
      </c>
      <c r="P49" s="36" t="n">
        <v>0</v>
      </c>
      <c r="Q49" s="36" t="n">
        <v>0</v>
      </c>
      <c r="R49" s="36" t="n">
        <v>0</v>
      </c>
      <c r="S49" s="36" t="n">
        <v>0</v>
      </c>
      <c r="T49" s="36" t="n">
        <v>0</v>
      </c>
      <c r="U49" s="36" t="n">
        <v>0</v>
      </c>
      <c r="V49" s="36" t="n">
        <v>0</v>
      </c>
      <c r="W49" s="36" t="n">
        <v>0</v>
      </c>
      <c r="X49" s="36" t="n">
        <v>0</v>
      </c>
      <c r="Y49" s="36" t="n">
        <v>0</v>
      </c>
      <c r="Z49" s="36" t="n">
        <v>0</v>
      </c>
      <c r="AA49" s="36" t="n">
        <v>0</v>
      </c>
      <c r="AB49" s="36" t="n">
        <v>0</v>
      </c>
      <c r="AC49" s="36" t="n">
        <v>0</v>
      </c>
      <c r="AD49" s="36" t="n">
        <v>0</v>
      </c>
      <c r="AE49" s="36" t="n">
        <v>0</v>
      </c>
      <c r="AF49" s="36" t="n">
        <v>0</v>
      </c>
      <c r="AG49" s="36" t="n">
        <v>0</v>
      </c>
      <c r="AH49" s="36" t="n">
        <v>0</v>
      </c>
      <c r="AI49" s="36" t="n">
        <v>0</v>
      </c>
      <c r="AJ49" s="36" t="n">
        <v>0</v>
      </c>
      <c r="AK49" s="36" t="n">
        <v>0</v>
      </c>
      <c r="AL49" s="36" t="n">
        <v>0</v>
      </c>
      <c r="AM49" s="36" t="n">
        <v>0</v>
      </c>
      <c r="AN49" s="24" t="n">
        <v>0.785398163397448</v>
      </c>
    </row>
    <row r="50" customFormat="false" ht="15" hidden="false" customHeight="false" outlineLevel="0" collapsed="false">
      <c r="A50" s="1" t="s">
        <v>145</v>
      </c>
      <c r="B50" s="64" t="s">
        <v>146</v>
      </c>
      <c r="C50" s="64"/>
      <c r="D50" s="64"/>
      <c r="E50" s="64"/>
      <c r="F50" s="64"/>
      <c r="G50" s="64"/>
      <c r="H50" s="64"/>
      <c r="I50" s="64"/>
      <c r="J50" s="73"/>
      <c r="K50" s="35" t="s">
        <v>147</v>
      </c>
      <c r="L50" s="35" t="s">
        <v>148</v>
      </c>
      <c r="N50" s="35" t="s">
        <v>126</v>
      </c>
      <c r="O50" s="36" t="n">
        <v>0</v>
      </c>
      <c r="P50" s="36" t="n">
        <v>0</v>
      </c>
      <c r="Q50" s="36" t="n">
        <v>0</v>
      </c>
      <c r="R50" s="36" t="n">
        <v>0</v>
      </c>
      <c r="S50" s="36" t="n">
        <v>0</v>
      </c>
      <c r="T50" s="36" t="n">
        <v>0</v>
      </c>
      <c r="U50" s="36" t="n">
        <v>0</v>
      </c>
      <c r="V50" s="36" t="n">
        <v>0</v>
      </c>
      <c r="W50" s="36" t="n">
        <v>0</v>
      </c>
      <c r="X50" s="36" t="n">
        <v>0</v>
      </c>
      <c r="Y50" s="36" t="n">
        <v>0</v>
      </c>
      <c r="Z50" s="36" t="n">
        <v>0</v>
      </c>
      <c r="AA50" s="36" t="n">
        <v>0</v>
      </c>
      <c r="AB50" s="36" t="n">
        <v>0</v>
      </c>
      <c r="AC50" s="36" t="n">
        <v>0</v>
      </c>
      <c r="AD50" s="36" t="n">
        <v>0</v>
      </c>
      <c r="AE50" s="36" t="n">
        <v>0</v>
      </c>
      <c r="AF50" s="36" t="n">
        <v>0</v>
      </c>
      <c r="AG50" s="36" t="n">
        <v>0</v>
      </c>
      <c r="AH50" s="36" t="n">
        <v>0</v>
      </c>
      <c r="AI50" s="36" t="n">
        <v>0</v>
      </c>
      <c r="AJ50" s="36" t="n">
        <v>0</v>
      </c>
      <c r="AK50" s="36" t="n">
        <v>0</v>
      </c>
      <c r="AL50" s="36" t="n">
        <v>0</v>
      </c>
      <c r="AM50" s="36" t="n">
        <v>0</v>
      </c>
      <c r="AN50" s="24" t="n">
        <v>0.886640895397901</v>
      </c>
    </row>
    <row r="51" customFormat="false" ht="15" hidden="false" customHeight="false" outlineLevel="0" collapsed="false">
      <c r="B51" s="80" t="s">
        <v>65</v>
      </c>
      <c r="C51" s="81" t="s">
        <v>66</v>
      </c>
      <c r="D51" s="81" t="s">
        <v>67</v>
      </c>
      <c r="E51" s="81" t="s">
        <v>68</v>
      </c>
      <c r="F51" s="81" t="s">
        <v>69</v>
      </c>
      <c r="G51" s="81" t="s">
        <v>7</v>
      </c>
      <c r="H51" s="81" t="s">
        <v>70</v>
      </c>
      <c r="I51" s="68" t="str">
        <f aca="false">B51</f>
        <v>TRADE</v>
      </c>
      <c r="J51" s="73"/>
      <c r="K51" s="69" t="s">
        <v>149</v>
      </c>
      <c r="L51" s="69" t="s">
        <v>150</v>
      </c>
      <c r="N51" s="35" t="s">
        <v>128</v>
      </c>
      <c r="O51" s="36" t="n">
        <v>0</v>
      </c>
      <c r="P51" s="36" t="n">
        <v>0</v>
      </c>
      <c r="Q51" s="36" t="n">
        <v>0</v>
      </c>
      <c r="R51" s="36" t="n">
        <v>0</v>
      </c>
      <c r="S51" s="36" t="n">
        <v>0</v>
      </c>
      <c r="T51" s="36" t="n">
        <v>0</v>
      </c>
      <c r="U51" s="36" t="n">
        <v>0</v>
      </c>
      <c r="V51" s="36" t="n">
        <v>0</v>
      </c>
      <c r="W51" s="36" t="n">
        <v>0</v>
      </c>
      <c r="X51" s="36" t="n">
        <v>0</v>
      </c>
      <c r="Y51" s="36" t="n">
        <v>0</v>
      </c>
      <c r="Z51" s="36" t="n">
        <v>0</v>
      </c>
      <c r="AA51" s="36" t="n">
        <v>0</v>
      </c>
      <c r="AB51" s="36" t="n">
        <v>0</v>
      </c>
      <c r="AC51" s="36" t="n">
        <v>0</v>
      </c>
      <c r="AD51" s="36" t="n">
        <v>0</v>
      </c>
      <c r="AE51" s="36" t="n">
        <v>0</v>
      </c>
      <c r="AF51" s="36" t="n">
        <v>0</v>
      </c>
      <c r="AG51" s="36" t="n">
        <v>0</v>
      </c>
      <c r="AH51" s="36" t="n">
        <v>0</v>
      </c>
      <c r="AI51" s="36" t="n">
        <v>0</v>
      </c>
      <c r="AJ51" s="36" t="n">
        <v>0</v>
      </c>
      <c r="AK51" s="36" t="n">
        <v>0</v>
      </c>
      <c r="AL51" s="36" t="n">
        <v>0</v>
      </c>
      <c r="AM51" s="36" t="n">
        <v>0</v>
      </c>
      <c r="AN51" s="24" t="n">
        <v>0.994019550549895</v>
      </c>
    </row>
    <row r="52" customFormat="false" ht="15" hidden="false" customHeight="false" outlineLevel="0" collapsed="false">
      <c r="B52" s="80" t="s">
        <v>5</v>
      </c>
      <c r="C52" s="81" t="s">
        <v>74</v>
      </c>
      <c r="D52" s="81" t="s">
        <v>75</v>
      </c>
      <c r="E52" s="81" t="s">
        <v>76</v>
      </c>
      <c r="F52" s="81" t="s">
        <v>77</v>
      </c>
      <c r="G52" s="81" t="s">
        <v>78</v>
      </c>
      <c r="H52" s="81" t="s">
        <v>79</v>
      </c>
      <c r="I52" s="68" t="str">
        <f aca="false">B52</f>
        <v>SIZE</v>
      </c>
      <c r="J52" s="73"/>
      <c r="K52" s="35" t="s">
        <v>151</v>
      </c>
      <c r="L52" s="35" t="s">
        <v>152</v>
      </c>
      <c r="N52" s="35" t="s">
        <v>130</v>
      </c>
      <c r="O52" s="36" t="n">
        <v>0</v>
      </c>
      <c r="P52" s="36" t="n">
        <v>0</v>
      </c>
      <c r="Q52" s="36" t="n">
        <v>0</v>
      </c>
      <c r="R52" s="36" t="n">
        <v>0</v>
      </c>
      <c r="S52" s="36" t="n">
        <v>0</v>
      </c>
      <c r="T52" s="36" t="n">
        <v>0</v>
      </c>
      <c r="U52" s="36" t="n">
        <v>0</v>
      </c>
      <c r="V52" s="36" t="n">
        <v>0</v>
      </c>
      <c r="W52" s="36" t="n">
        <v>0</v>
      </c>
      <c r="X52" s="36" t="n">
        <v>0</v>
      </c>
      <c r="Y52" s="36" t="n">
        <v>0</v>
      </c>
      <c r="Z52" s="36" t="n">
        <v>0</v>
      </c>
      <c r="AA52" s="36" t="n">
        <v>0</v>
      </c>
      <c r="AB52" s="36" t="n">
        <v>0</v>
      </c>
      <c r="AC52" s="36" t="n">
        <v>0</v>
      </c>
      <c r="AD52" s="36" t="n">
        <v>0</v>
      </c>
      <c r="AE52" s="36" t="n">
        <v>0</v>
      </c>
      <c r="AF52" s="36" t="n">
        <v>0</v>
      </c>
      <c r="AG52" s="36" t="n">
        <v>0</v>
      </c>
      <c r="AH52" s="36" t="n">
        <v>0</v>
      </c>
      <c r="AI52" s="36" t="n">
        <v>0</v>
      </c>
      <c r="AJ52" s="36" t="n">
        <v>0</v>
      </c>
      <c r="AK52" s="36" t="n">
        <v>0</v>
      </c>
      <c r="AL52" s="36" t="n">
        <v>0</v>
      </c>
      <c r="AM52" s="36" t="n">
        <v>0</v>
      </c>
      <c r="AN52" s="24" t="n">
        <v>1.10753412885343</v>
      </c>
    </row>
    <row r="53" customFormat="false" ht="15" hidden="false" customHeight="false" outlineLevel="0" collapsed="false">
      <c r="B53" s="80" t="s">
        <v>94</v>
      </c>
      <c r="C53" s="70" t="n">
        <f aca="false">$G53*C$39</f>
        <v>0.0464</v>
      </c>
      <c r="D53" s="70" t="n">
        <f aca="false">$G53*D$39</f>
        <v>0.0696</v>
      </c>
      <c r="E53" s="70" t="n">
        <f aca="false">$G53*E$39</f>
        <v>0.06148</v>
      </c>
      <c r="F53" s="70" t="n">
        <f aca="false">$G53*F$39</f>
        <v>0.03596</v>
      </c>
      <c r="G53" s="70" t="n">
        <v>0.116</v>
      </c>
      <c r="H53" s="70" t="n">
        <f aca="false">$G53*H$39</f>
        <v>0.029</v>
      </c>
      <c r="I53" s="68" t="str">
        <f aca="false">B53</f>
        <v>3/8"</v>
      </c>
      <c r="J53" s="73"/>
      <c r="K53" s="69" t="s">
        <v>153</v>
      </c>
      <c r="L53" s="69" t="s">
        <v>154</v>
      </c>
      <c r="N53" s="35" t="s">
        <v>132</v>
      </c>
      <c r="O53" s="36" t="n">
        <v>0</v>
      </c>
      <c r="P53" s="36" t="n">
        <v>0</v>
      </c>
      <c r="Q53" s="36" t="n">
        <v>0</v>
      </c>
      <c r="R53" s="36" t="n">
        <v>0</v>
      </c>
      <c r="S53" s="36" t="n">
        <v>0</v>
      </c>
      <c r="T53" s="36" t="n">
        <v>0</v>
      </c>
      <c r="U53" s="36" t="n">
        <v>0</v>
      </c>
      <c r="V53" s="36" t="n">
        <v>0</v>
      </c>
      <c r="W53" s="36" t="n">
        <v>0</v>
      </c>
      <c r="X53" s="36" t="n">
        <v>0</v>
      </c>
      <c r="Y53" s="36" t="n">
        <v>0</v>
      </c>
      <c r="Z53" s="36" t="n">
        <v>0</v>
      </c>
      <c r="AA53" s="36" t="n">
        <v>0</v>
      </c>
      <c r="AB53" s="36" t="n">
        <v>0</v>
      </c>
      <c r="AC53" s="36" t="n">
        <v>0</v>
      </c>
      <c r="AD53" s="36" t="n">
        <v>0</v>
      </c>
      <c r="AE53" s="36" t="n">
        <v>0</v>
      </c>
      <c r="AF53" s="36" t="n">
        <v>0</v>
      </c>
      <c r="AG53" s="36" t="n">
        <v>0</v>
      </c>
      <c r="AH53" s="36" t="n">
        <v>0</v>
      </c>
      <c r="AI53" s="36" t="n">
        <v>0</v>
      </c>
      <c r="AJ53" s="36" t="n">
        <v>0</v>
      </c>
      <c r="AK53" s="36" t="n">
        <v>0</v>
      </c>
      <c r="AL53" s="36" t="n">
        <v>0</v>
      </c>
      <c r="AM53" s="36" t="n">
        <v>0</v>
      </c>
      <c r="AN53" s="24" t="n">
        <v>1.22718463030851</v>
      </c>
    </row>
    <row r="54" customFormat="false" ht="15" hidden="false" customHeight="false" outlineLevel="0" collapsed="false">
      <c r="B54" s="66" t="s">
        <v>83</v>
      </c>
      <c r="C54" s="70" t="n">
        <f aca="false">$G54*C$39</f>
        <v>0.1268</v>
      </c>
      <c r="D54" s="70" t="n">
        <f aca="false">$G54*D$39</f>
        <v>0.1902</v>
      </c>
      <c r="E54" s="70" t="n">
        <f aca="false">$G54*E$39</f>
        <v>0.16801</v>
      </c>
      <c r="F54" s="70" t="n">
        <f aca="false">$G54*F$39</f>
        <v>0.09827</v>
      </c>
      <c r="G54" s="70" t="n">
        <v>0.317</v>
      </c>
      <c r="H54" s="70" t="n">
        <f aca="false">$G54*H$39</f>
        <v>0.07925</v>
      </c>
      <c r="I54" s="68" t="str">
        <f aca="false">B54</f>
        <v>1/2"</v>
      </c>
      <c r="J54" s="73"/>
      <c r="K54" s="35" t="s">
        <v>155</v>
      </c>
      <c r="L54" s="35" t="s">
        <v>156</v>
      </c>
      <c r="N54" s="35" t="s">
        <v>134</v>
      </c>
      <c r="O54" s="36" t="n">
        <v>0</v>
      </c>
      <c r="P54" s="36" t="n">
        <v>0</v>
      </c>
      <c r="Q54" s="36" t="n">
        <v>0</v>
      </c>
      <c r="R54" s="36" t="n">
        <v>0</v>
      </c>
      <c r="S54" s="36" t="n">
        <v>0</v>
      </c>
      <c r="T54" s="36" t="n">
        <v>0</v>
      </c>
      <c r="U54" s="36" t="n">
        <v>0</v>
      </c>
      <c r="V54" s="36" t="n">
        <v>0</v>
      </c>
      <c r="W54" s="36" t="n">
        <v>0</v>
      </c>
      <c r="X54" s="36" t="n">
        <v>0</v>
      </c>
      <c r="Y54" s="36" t="n">
        <v>0</v>
      </c>
      <c r="Z54" s="36" t="n">
        <v>0</v>
      </c>
      <c r="AA54" s="36" t="n">
        <v>0</v>
      </c>
      <c r="AB54" s="36" t="n">
        <v>0</v>
      </c>
      <c r="AC54" s="36" t="n">
        <v>0</v>
      </c>
      <c r="AD54" s="36" t="n">
        <v>0</v>
      </c>
      <c r="AE54" s="36" t="n">
        <v>0</v>
      </c>
      <c r="AF54" s="36" t="n">
        <v>0</v>
      </c>
      <c r="AG54" s="36" t="n">
        <v>0</v>
      </c>
      <c r="AH54" s="36" t="n">
        <v>0</v>
      </c>
      <c r="AI54" s="36" t="n">
        <v>0</v>
      </c>
      <c r="AJ54" s="36" t="n">
        <v>0</v>
      </c>
      <c r="AK54" s="36" t="n">
        <v>0</v>
      </c>
      <c r="AL54" s="36" t="n">
        <v>0</v>
      </c>
      <c r="AM54" s="36" t="n">
        <v>0</v>
      </c>
      <c r="AN54" s="24" t="n">
        <v>1.35297105491514</v>
      </c>
    </row>
    <row r="55" customFormat="false" ht="15" hidden="false" customHeight="false" outlineLevel="0" collapsed="false">
      <c r="B55" s="66" t="s">
        <v>86</v>
      </c>
      <c r="C55" s="70" t="n">
        <f aca="false">$G55*C$39</f>
        <v>0.2132</v>
      </c>
      <c r="D55" s="70" t="n">
        <f aca="false">$G55*D$39</f>
        <v>0.3198</v>
      </c>
      <c r="E55" s="70" t="n">
        <f aca="false">$G55*E$39</f>
        <v>0.28249</v>
      </c>
      <c r="F55" s="70" t="n">
        <f aca="false">$G55*F$39</f>
        <v>0.16523</v>
      </c>
      <c r="G55" s="70" t="n">
        <v>0.533</v>
      </c>
      <c r="H55" s="70" t="n">
        <f aca="false">$G55*H$39</f>
        <v>0.13325</v>
      </c>
      <c r="I55" s="68" t="str">
        <f aca="false">B55</f>
        <v>3/4"</v>
      </c>
      <c r="J55" s="73"/>
      <c r="K55" s="69" t="s">
        <v>101</v>
      </c>
      <c r="L55" s="69" t="s">
        <v>101</v>
      </c>
      <c r="N55" s="35" t="s">
        <v>136</v>
      </c>
      <c r="O55" s="36" t="n">
        <v>0</v>
      </c>
      <c r="P55" s="36" t="n">
        <v>0</v>
      </c>
      <c r="Q55" s="36" t="n">
        <v>0</v>
      </c>
      <c r="R55" s="36" t="n">
        <v>0</v>
      </c>
      <c r="S55" s="36" t="n">
        <v>0</v>
      </c>
      <c r="T55" s="36" t="n">
        <v>0</v>
      </c>
      <c r="U55" s="36" t="n">
        <v>0</v>
      </c>
      <c r="V55" s="36" t="n">
        <v>0</v>
      </c>
      <c r="W55" s="36" t="n">
        <v>0</v>
      </c>
      <c r="X55" s="36" t="n">
        <v>0</v>
      </c>
      <c r="Y55" s="36" t="n">
        <v>0</v>
      </c>
      <c r="Z55" s="36" t="n">
        <v>0</v>
      </c>
      <c r="AA55" s="36" t="n">
        <v>0</v>
      </c>
      <c r="AB55" s="36" t="n">
        <v>0</v>
      </c>
      <c r="AC55" s="36" t="n">
        <v>0</v>
      </c>
      <c r="AD55" s="36" t="n">
        <v>0</v>
      </c>
      <c r="AE55" s="36" t="n">
        <v>0</v>
      </c>
      <c r="AF55" s="36" t="n">
        <v>0</v>
      </c>
      <c r="AG55" s="36" t="n">
        <v>0</v>
      </c>
      <c r="AH55" s="36" t="n">
        <v>0</v>
      </c>
      <c r="AI55" s="36" t="n">
        <v>0</v>
      </c>
      <c r="AJ55" s="36" t="n">
        <v>0</v>
      </c>
      <c r="AK55" s="36" t="n">
        <v>0</v>
      </c>
      <c r="AL55" s="36" t="n">
        <v>0</v>
      </c>
      <c r="AM55" s="36" t="n">
        <v>0</v>
      </c>
      <c r="AN55" s="24" t="n">
        <v>1.4848934026733</v>
      </c>
    </row>
    <row r="56" customFormat="false" ht="15" hidden="false" customHeight="false" outlineLevel="0" collapsed="false">
      <c r="B56" s="66" t="s">
        <v>89</v>
      </c>
      <c r="C56" s="70" t="n">
        <f aca="false">$G56*C$39</f>
        <v>0.3268</v>
      </c>
      <c r="D56" s="70" t="n">
        <f aca="false">$G56*D$39</f>
        <v>0.4902</v>
      </c>
      <c r="E56" s="70" t="n">
        <f aca="false">$G56*E$39</f>
        <v>0.43301</v>
      </c>
      <c r="F56" s="70" t="n">
        <f aca="false">$G56*F$39</f>
        <v>0.25327</v>
      </c>
      <c r="G56" s="70" t="n">
        <v>0.817</v>
      </c>
      <c r="H56" s="70" t="n">
        <f aca="false">$G56*H$39</f>
        <v>0.20425</v>
      </c>
      <c r="I56" s="68" t="str">
        <f aca="false">B56</f>
        <v>1"</v>
      </c>
      <c r="J56" s="73"/>
      <c r="K56" s="35" t="s">
        <v>157</v>
      </c>
      <c r="L56" s="35" t="s">
        <v>158</v>
      </c>
      <c r="N56" s="35" t="s">
        <v>139</v>
      </c>
      <c r="O56" s="36" t="n">
        <v>0</v>
      </c>
      <c r="P56" s="36" t="n">
        <v>0</v>
      </c>
      <c r="Q56" s="36" t="n">
        <v>0</v>
      </c>
      <c r="R56" s="36" t="n">
        <v>0</v>
      </c>
      <c r="S56" s="36" t="n">
        <v>0</v>
      </c>
      <c r="T56" s="36" t="n">
        <v>0</v>
      </c>
      <c r="U56" s="36" t="n">
        <v>0</v>
      </c>
      <c r="V56" s="36" t="n">
        <v>0</v>
      </c>
      <c r="W56" s="36" t="n">
        <v>0</v>
      </c>
      <c r="X56" s="36" t="n">
        <v>0</v>
      </c>
      <c r="Y56" s="36" t="n">
        <v>0</v>
      </c>
      <c r="Z56" s="36" t="n">
        <v>0</v>
      </c>
      <c r="AA56" s="36" t="n">
        <v>0</v>
      </c>
      <c r="AB56" s="36" t="n">
        <v>0</v>
      </c>
      <c r="AC56" s="36" t="n">
        <v>0</v>
      </c>
      <c r="AD56" s="36" t="n">
        <v>0</v>
      </c>
      <c r="AE56" s="36" t="n">
        <v>0</v>
      </c>
      <c r="AF56" s="36" t="n">
        <v>0</v>
      </c>
      <c r="AG56" s="36" t="n">
        <v>0</v>
      </c>
      <c r="AH56" s="36" t="n">
        <v>0</v>
      </c>
      <c r="AI56" s="36" t="n">
        <v>0</v>
      </c>
      <c r="AJ56" s="36" t="n">
        <v>0</v>
      </c>
      <c r="AK56" s="36" t="n">
        <v>0</v>
      </c>
      <c r="AL56" s="36" t="n">
        <v>0</v>
      </c>
      <c r="AM56" s="36" t="n">
        <v>0</v>
      </c>
      <c r="AN56" s="24" t="n">
        <v>1.62295167358301</v>
      </c>
    </row>
    <row r="57" customFormat="false" ht="15" hidden="false" customHeight="false" outlineLevel="0" collapsed="false">
      <c r="B57" s="66" t="s">
        <v>93</v>
      </c>
      <c r="C57" s="70" t="n">
        <f aca="false">$G57*C$39</f>
        <v>0.5108</v>
      </c>
      <c r="D57" s="70" t="n">
        <f aca="false">$G57*D$39</f>
        <v>0.7662</v>
      </c>
      <c r="E57" s="70" t="n">
        <f aca="false">$G57*E$39</f>
        <v>0.67681</v>
      </c>
      <c r="F57" s="70" t="n">
        <f aca="false">$G57*F$39</f>
        <v>0.39587</v>
      </c>
      <c r="G57" s="70" t="n">
        <v>1.277</v>
      </c>
      <c r="H57" s="70" t="n">
        <f aca="false">$G57*H$39</f>
        <v>0.31925</v>
      </c>
      <c r="I57" s="68" t="str">
        <f aca="false">B57</f>
        <v>1 - 1/4"</v>
      </c>
      <c r="J57" s="73"/>
      <c r="K57" s="69" t="s">
        <v>159</v>
      </c>
      <c r="L57" s="69" t="s">
        <v>160</v>
      </c>
      <c r="N57" s="35" t="s">
        <v>52</v>
      </c>
      <c r="O57" s="36" t="n">
        <v>0</v>
      </c>
      <c r="P57" s="36" t="n">
        <v>0</v>
      </c>
      <c r="Q57" s="36" t="n">
        <v>0</v>
      </c>
      <c r="R57" s="36" t="n">
        <v>0</v>
      </c>
      <c r="S57" s="36" t="n">
        <v>0</v>
      </c>
      <c r="T57" s="36" t="n">
        <v>0</v>
      </c>
      <c r="U57" s="36" t="n">
        <v>0</v>
      </c>
      <c r="V57" s="36" t="n">
        <v>0</v>
      </c>
      <c r="W57" s="36" t="n">
        <v>0</v>
      </c>
      <c r="X57" s="36" t="n">
        <v>0</v>
      </c>
      <c r="Y57" s="36" t="n">
        <v>0</v>
      </c>
      <c r="Z57" s="36" t="n">
        <v>0</v>
      </c>
      <c r="AA57" s="36" t="n">
        <v>0</v>
      </c>
      <c r="AB57" s="36" t="n">
        <v>0</v>
      </c>
      <c r="AC57" s="36" t="n">
        <v>0</v>
      </c>
      <c r="AD57" s="36" t="n">
        <v>0</v>
      </c>
      <c r="AE57" s="36" t="n">
        <v>0</v>
      </c>
      <c r="AF57" s="36" t="n">
        <v>0</v>
      </c>
      <c r="AG57" s="36" t="n">
        <v>0</v>
      </c>
      <c r="AH57" s="36" t="n">
        <v>0</v>
      </c>
      <c r="AI57" s="36" t="n">
        <v>0</v>
      </c>
      <c r="AJ57" s="36" t="n">
        <v>0</v>
      </c>
      <c r="AK57" s="36" t="n">
        <v>0</v>
      </c>
      <c r="AL57" s="36" t="n">
        <v>0</v>
      </c>
      <c r="AM57" s="36" t="n">
        <v>0</v>
      </c>
      <c r="AN57" s="24" t="n">
        <v>1.76714586764426</v>
      </c>
    </row>
    <row r="58" customFormat="false" ht="15" hidden="false" customHeight="false" outlineLevel="0" collapsed="false">
      <c r="B58" s="66" t="s">
        <v>97</v>
      </c>
      <c r="C58" s="70" t="n">
        <f aca="false">$G58*C$39</f>
        <v>0.7432</v>
      </c>
      <c r="D58" s="70" t="n">
        <f aca="false">$G58*D$39</f>
        <v>1.1148</v>
      </c>
      <c r="E58" s="70" t="n">
        <f aca="false">$G58*E$39</f>
        <v>0.98474</v>
      </c>
      <c r="F58" s="70" t="n">
        <f aca="false">$G58*F$39</f>
        <v>0.57598</v>
      </c>
      <c r="G58" s="70" t="n">
        <v>1.858</v>
      </c>
      <c r="H58" s="70" t="n">
        <f aca="false">$G58*H$39</f>
        <v>0.4645</v>
      </c>
      <c r="I58" s="68" t="str">
        <f aca="false">B58</f>
        <v>1 - 1/2"</v>
      </c>
      <c r="J58" s="73"/>
      <c r="K58" s="35" t="s">
        <v>161</v>
      </c>
      <c r="L58" s="35" t="s">
        <v>162</v>
      </c>
      <c r="N58" s="35" t="s">
        <v>142</v>
      </c>
      <c r="O58" s="36" t="n">
        <v>0</v>
      </c>
      <c r="P58" s="36" t="n">
        <v>0</v>
      </c>
      <c r="Q58" s="36" t="n">
        <v>0</v>
      </c>
      <c r="R58" s="36" t="n">
        <v>0</v>
      </c>
      <c r="S58" s="36" t="n">
        <v>0</v>
      </c>
      <c r="T58" s="36" t="n">
        <v>0</v>
      </c>
      <c r="U58" s="36" t="n">
        <v>0</v>
      </c>
      <c r="V58" s="36" t="n">
        <v>0</v>
      </c>
      <c r="W58" s="36" t="n">
        <v>0</v>
      </c>
      <c r="X58" s="36" t="n">
        <v>0</v>
      </c>
      <c r="Y58" s="36" t="n">
        <v>0</v>
      </c>
      <c r="Z58" s="36" t="n">
        <v>0</v>
      </c>
      <c r="AA58" s="36" t="n">
        <v>0</v>
      </c>
      <c r="AB58" s="36" t="n">
        <v>0</v>
      </c>
      <c r="AC58" s="36" t="n">
        <v>0</v>
      </c>
      <c r="AD58" s="36" t="n">
        <v>0</v>
      </c>
      <c r="AE58" s="36" t="n">
        <v>0</v>
      </c>
      <c r="AF58" s="36" t="n">
        <v>0</v>
      </c>
      <c r="AG58" s="36" t="n">
        <v>0</v>
      </c>
      <c r="AH58" s="36" t="n">
        <v>0</v>
      </c>
      <c r="AI58" s="36" t="n">
        <v>0</v>
      </c>
      <c r="AJ58" s="36" t="n">
        <v>0</v>
      </c>
      <c r="AK58" s="36" t="n">
        <v>0</v>
      </c>
      <c r="AL58" s="36" t="n">
        <v>0</v>
      </c>
      <c r="AM58" s="36" t="n">
        <v>0</v>
      </c>
      <c r="AN58" s="24" t="n">
        <v>1.91747598485705</v>
      </c>
    </row>
    <row r="59" customFormat="false" ht="15" hidden="false" customHeight="false" outlineLevel="0" collapsed="false">
      <c r="B59" s="66" t="s">
        <v>101</v>
      </c>
      <c r="C59" s="70" t="n">
        <f aca="false">$G59*C$39</f>
        <v>1.3076</v>
      </c>
      <c r="D59" s="70" t="n">
        <f aca="false">$G59*D$39</f>
        <v>1.9614</v>
      </c>
      <c r="E59" s="70" t="n">
        <f aca="false">$G59*E$39</f>
        <v>1.73257</v>
      </c>
      <c r="F59" s="70" t="n">
        <f aca="false">$G59*F$39</f>
        <v>1.01339</v>
      </c>
      <c r="G59" s="70" t="n">
        <v>3.269</v>
      </c>
      <c r="H59" s="70" t="n">
        <f aca="false">$G59*H$39</f>
        <v>0.81725</v>
      </c>
      <c r="I59" s="68" t="str">
        <f aca="false">B59</f>
        <v>2"</v>
      </c>
      <c r="J59" s="73"/>
      <c r="K59" s="69" t="s">
        <v>163</v>
      </c>
      <c r="L59" s="69" t="s">
        <v>164</v>
      </c>
      <c r="N59" s="35" t="s">
        <v>144</v>
      </c>
      <c r="O59" s="36" t="n">
        <v>0</v>
      </c>
      <c r="P59" s="36" t="n">
        <v>0</v>
      </c>
      <c r="Q59" s="36" t="n">
        <v>0</v>
      </c>
      <c r="R59" s="36" t="n">
        <v>0</v>
      </c>
      <c r="S59" s="36" t="n">
        <v>0</v>
      </c>
      <c r="T59" s="36" t="n">
        <v>0</v>
      </c>
      <c r="U59" s="36" t="n">
        <v>0</v>
      </c>
      <c r="V59" s="36" t="n">
        <v>0</v>
      </c>
      <c r="W59" s="36" t="n">
        <v>0</v>
      </c>
      <c r="X59" s="36" t="n">
        <v>0</v>
      </c>
      <c r="Y59" s="36" t="n">
        <v>0</v>
      </c>
      <c r="Z59" s="36" t="n">
        <v>0</v>
      </c>
      <c r="AA59" s="36" t="n">
        <v>0</v>
      </c>
      <c r="AB59" s="36" t="n">
        <v>0</v>
      </c>
      <c r="AC59" s="36" t="n">
        <v>0</v>
      </c>
      <c r="AD59" s="36" t="n">
        <v>0</v>
      </c>
      <c r="AE59" s="36" t="n">
        <v>0</v>
      </c>
      <c r="AF59" s="36" t="n">
        <v>0</v>
      </c>
      <c r="AG59" s="36" t="n">
        <v>0</v>
      </c>
      <c r="AH59" s="36" t="n">
        <v>0</v>
      </c>
      <c r="AI59" s="36" t="n">
        <v>0</v>
      </c>
      <c r="AJ59" s="36" t="n">
        <v>0</v>
      </c>
      <c r="AK59" s="36" t="n">
        <v>0</v>
      </c>
      <c r="AL59" s="36" t="n">
        <v>0</v>
      </c>
      <c r="AM59" s="36" t="n">
        <v>0</v>
      </c>
      <c r="AN59" s="24" t="n">
        <v>2.07394202522139</v>
      </c>
    </row>
    <row r="60" customFormat="false" ht="15" hidden="false" customHeight="false" outlineLevel="0" collapsed="false">
      <c r="B60" s="66" t="s">
        <v>104</v>
      </c>
      <c r="C60" s="70" t="n">
        <f aca="false">$G60*C$39</f>
        <v>1.9636</v>
      </c>
      <c r="D60" s="70" t="n">
        <f aca="false">$G60*D$39</f>
        <v>2.9454</v>
      </c>
      <c r="E60" s="70" t="n">
        <f aca="false">$G60*E$39</f>
        <v>2.60177</v>
      </c>
      <c r="F60" s="70" t="n">
        <f aca="false">$G60*F$39</f>
        <v>1.52179</v>
      </c>
      <c r="G60" s="70" t="n">
        <v>4.909</v>
      </c>
      <c r="H60" s="70" t="n">
        <f aca="false">$G60*H$39</f>
        <v>1.22725</v>
      </c>
      <c r="I60" s="68" t="str">
        <f aca="false">B60</f>
        <v>2 - 1/2"</v>
      </c>
      <c r="J60" s="73"/>
      <c r="K60" s="35" t="s">
        <v>165</v>
      </c>
      <c r="L60" s="35" t="s">
        <v>166</v>
      </c>
      <c r="N60" s="35" t="s">
        <v>148</v>
      </c>
      <c r="O60" s="36" t="n">
        <v>0</v>
      </c>
      <c r="P60" s="36" t="n">
        <v>0</v>
      </c>
      <c r="Q60" s="36" t="n">
        <v>0</v>
      </c>
      <c r="R60" s="36" t="n">
        <v>0</v>
      </c>
      <c r="S60" s="36" t="n">
        <v>0</v>
      </c>
      <c r="T60" s="36" t="n">
        <v>0</v>
      </c>
      <c r="U60" s="36" t="n">
        <v>0</v>
      </c>
      <c r="V60" s="36" t="n">
        <v>0</v>
      </c>
      <c r="W60" s="36" t="n">
        <v>0</v>
      </c>
      <c r="X60" s="36" t="n">
        <v>0</v>
      </c>
      <c r="Y60" s="36" t="n">
        <v>0</v>
      </c>
      <c r="Z60" s="36" t="n">
        <v>0</v>
      </c>
      <c r="AA60" s="36" t="n">
        <v>0</v>
      </c>
      <c r="AB60" s="36" t="n">
        <v>0</v>
      </c>
      <c r="AC60" s="36" t="n">
        <v>0</v>
      </c>
      <c r="AD60" s="36" t="n">
        <v>0</v>
      </c>
      <c r="AE60" s="36" t="n">
        <v>0</v>
      </c>
      <c r="AF60" s="36" t="n">
        <v>0</v>
      </c>
      <c r="AG60" s="36" t="n">
        <v>0</v>
      </c>
      <c r="AH60" s="36" t="n">
        <v>0</v>
      </c>
      <c r="AI60" s="36" t="n">
        <v>0</v>
      </c>
      <c r="AJ60" s="36" t="n">
        <v>0</v>
      </c>
      <c r="AK60" s="36" t="n">
        <v>0</v>
      </c>
      <c r="AL60" s="36" t="n">
        <v>0</v>
      </c>
      <c r="AM60" s="36" t="n">
        <v>0</v>
      </c>
      <c r="AN60" s="24" t="n">
        <v>2.23654398873726</v>
      </c>
    </row>
    <row r="61" customFormat="false" ht="15" hidden="false" customHeight="false" outlineLevel="0" collapsed="false">
      <c r="B61" s="66" t="s">
        <v>108</v>
      </c>
      <c r="C61" s="70" t="n">
        <f aca="false">$G61*C$39</f>
        <v>2.8276</v>
      </c>
      <c r="D61" s="70" t="n">
        <f aca="false">$G61*D$39</f>
        <v>4.2414</v>
      </c>
      <c r="E61" s="70" t="n">
        <f aca="false">$G61*E$39</f>
        <v>3.74657</v>
      </c>
      <c r="F61" s="70" t="n">
        <f aca="false">$G61*F$39</f>
        <v>2.19139</v>
      </c>
      <c r="G61" s="70" t="n">
        <v>7.069</v>
      </c>
      <c r="H61" s="70" t="n">
        <f aca="false">$G61*H$39</f>
        <v>1.76725</v>
      </c>
      <c r="I61" s="68" t="str">
        <f aca="false">B61</f>
        <v>3"</v>
      </c>
      <c r="J61" s="73"/>
      <c r="K61" s="69" t="s">
        <v>167</v>
      </c>
      <c r="L61" s="69" t="s">
        <v>168</v>
      </c>
      <c r="N61" s="35" t="s">
        <v>150</v>
      </c>
      <c r="O61" s="36" t="n">
        <v>0</v>
      </c>
      <c r="P61" s="36" t="n">
        <v>0</v>
      </c>
      <c r="Q61" s="36" t="n">
        <v>0</v>
      </c>
      <c r="R61" s="36" t="n">
        <v>0</v>
      </c>
      <c r="S61" s="36" t="n">
        <v>0</v>
      </c>
      <c r="T61" s="36" t="n">
        <v>0</v>
      </c>
      <c r="U61" s="36" t="n">
        <v>0</v>
      </c>
      <c r="V61" s="36" t="n">
        <v>0</v>
      </c>
      <c r="W61" s="36" t="n">
        <v>0</v>
      </c>
      <c r="X61" s="36" t="n">
        <v>0</v>
      </c>
      <c r="Y61" s="36" t="n">
        <v>0</v>
      </c>
      <c r="Z61" s="36" t="n">
        <v>0</v>
      </c>
      <c r="AA61" s="36" t="n">
        <v>0</v>
      </c>
      <c r="AB61" s="36" t="n">
        <v>0</v>
      </c>
      <c r="AC61" s="36" t="n">
        <v>0</v>
      </c>
      <c r="AD61" s="36" t="n">
        <v>0</v>
      </c>
      <c r="AE61" s="36" t="n">
        <v>0</v>
      </c>
      <c r="AF61" s="36" t="n">
        <v>0</v>
      </c>
      <c r="AG61" s="36" t="n">
        <v>0</v>
      </c>
      <c r="AH61" s="36" t="n">
        <v>0</v>
      </c>
      <c r="AI61" s="36" t="n">
        <v>0</v>
      </c>
      <c r="AJ61" s="36" t="n">
        <v>0</v>
      </c>
      <c r="AK61" s="36" t="n">
        <v>0</v>
      </c>
      <c r="AL61" s="36" t="n">
        <v>0</v>
      </c>
      <c r="AM61" s="36" t="n">
        <v>0</v>
      </c>
      <c r="AN61" s="24" t="n">
        <v>2.40528187540469</v>
      </c>
    </row>
    <row r="62" customFormat="false" ht="15" hidden="false" customHeight="false" outlineLevel="0" collapsed="false">
      <c r="B62" s="66" t="s">
        <v>112</v>
      </c>
      <c r="C62" s="70" t="n">
        <f aca="false">$G62*C$39</f>
        <v>3.8484</v>
      </c>
      <c r="D62" s="70" t="n">
        <f aca="false">$G62*D$39</f>
        <v>5.7726</v>
      </c>
      <c r="E62" s="70" t="n">
        <f aca="false">$G62*E$39</f>
        <v>5.09913</v>
      </c>
      <c r="F62" s="70" t="n">
        <f aca="false">$G62*F$39</f>
        <v>2.98251</v>
      </c>
      <c r="G62" s="70" t="n">
        <v>9.621</v>
      </c>
      <c r="H62" s="70" t="n">
        <f aca="false">$G62*H$39</f>
        <v>2.40525</v>
      </c>
      <c r="I62" s="68" t="str">
        <f aca="false">B62</f>
        <v>3 - 1/2"</v>
      </c>
      <c r="J62" s="73"/>
      <c r="K62" s="35" t="s">
        <v>169</v>
      </c>
      <c r="L62" s="35" t="s">
        <v>170</v>
      </c>
      <c r="N62" s="35" t="s">
        <v>152</v>
      </c>
      <c r="O62" s="36" t="n">
        <v>0</v>
      </c>
      <c r="P62" s="36" t="n">
        <v>0</v>
      </c>
      <c r="Q62" s="36" t="n">
        <v>0</v>
      </c>
      <c r="R62" s="36" t="n">
        <v>0</v>
      </c>
      <c r="S62" s="36" t="n">
        <v>0</v>
      </c>
      <c r="T62" s="36" t="n">
        <v>0</v>
      </c>
      <c r="U62" s="36" t="n">
        <v>0</v>
      </c>
      <c r="V62" s="36" t="n">
        <v>0</v>
      </c>
      <c r="W62" s="36" t="n">
        <v>0</v>
      </c>
      <c r="X62" s="36" t="n">
        <v>0</v>
      </c>
      <c r="Y62" s="36" t="n">
        <v>0</v>
      </c>
      <c r="Z62" s="36" t="n">
        <v>0</v>
      </c>
      <c r="AA62" s="36" t="n">
        <v>0</v>
      </c>
      <c r="AB62" s="36" t="n">
        <v>0</v>
      </c>
      <c r="AC62" s="36" t="n">
        <v>0</v>
      </c>
      <c r="AD62" s="36" t="n">
        <v>0</v>
      </c>
      <c r="AE62" s="36" t="n">
        <v>0</v>
      </c>
      <c r="AF62" s="36" t="n">
        <v>0</v>
      </c>
      <c r="AG62" s="36" t="n">
        <v>0</v>
      </c>
      <c r="AH62" s="36" t="n">
        <v>0</v>
      </c>
      <c r="AI62" s="36" t="n">
        <v>0</v>
      </c>
      <c r="AJ62" s="36" t="n">
        <v>0</v>
      </c>
      <c r="AK62" s="36" t="n">
        <v>0</v>
      </c>
      <c r="AL62" s="36" t="n">
        <v>0</v>
      </c>
      <c r="AM62" s="36" t="n">
        <v>0</v>
      </c>
      <c r="AN62" s="24" t="n">
        <v>2.58015568522365</v>
      </c>
    </row>
    <row r="63" customFormat="false" ht="15" hidden="false" customHeight="false" outlineLevel="0" collapsed="false">
      <c r="B63" s="66" t="s">
        <v>115</v>
      </c>
      <c r="C63" s="70" t="n">
        <f aca="false">$G63*C$39</f>
        <v>5.0264</v>
      </c>
      <c r="D63" s="70" t="n">
        <f aca="false">$G63*D$39</f>
        <v>7.5396</v>
      </c>
      <c r="E63" s="70" t="n">
        <f aca="false">$G63*E$39</f>
        <v>6.65998</v>
      </c>
      <c r="F63" s="70" t="n">
        <f aca="false">$G63*F$39</f>
        <v>3.89546</v>
      </c>
      <c r="G63" s="70" t="n">
        <v>12.566</v>
      </c>
      <c r="H63" s="70" t="n">
        <f aca="false">$G63*H$39</f>
        <v>3.1415</v>
      </c>
      <c r="I63" s="68" t="str">
        <f aca="false">B63</f>
        <v>4"</v>
      </c>
      <c r="J63" s="73"/>
      <c r="K63" s="69" t="s">
        <v>171</v>
      </c>
      <c r="L63" s="69" t="s">
        <v>172</v>
      </c>
      <c r="N63" s="35" t="s">
        <v>154</v>
      </c>
      <c r="O63" s="36" t="n">
        <v>0</v>
      </c>
      <c r="P63" s="36" t="n">
        <v>0</v>
      </c>
      <c r="Q63" s="36" t="n">
        <v>0</v>
      </c>
      <c r="R63" s="36" t="n">
        <v>0</v>
      </c>
      <c r="S63" s="36" t="n">
        <v>0</v>
      </c>
      <c r="T63" s="36" t="n">
        <v>0</v>
      </c>
      <c r="U63" s="36" t="n">
        <v>0</v>
      </c>
      <c r="V63" s="36" t="n">
        <v>0</v>
      </c>
      <c r="W63" s="36" t="n">
        <v>0</v>
      </c>
      <c r="X63" s="36" t="n">
        <v>0</v>
      </c>
      <c r="Y63" s="36" t="n">
        <v>0</v>
      </c>
      <c r="Z63" s="36" t="n">
        <v>0</v>
      </c>
      <c r="AA63" s="36" t="n">
        <v>0</v>
      </c>
      <c r="AB63" s="36" t="n">
        <v>0</v>
      </c>
      <c r="AC63" s="36" t="n">
        <v>0</v>
      </c>
      <c r="AD63" s="36" t="n">
        <v>0</v>
      </c>
      <c r="AE63" s="36" t="n">
        <v>0</v>
      </c>
      <c r="AF63" s="36" t="n">
        <v>0</v>
      </c>
      <c r="AG63" s="36" t="n">
        <v>0</v>
      </c>
      <c r="AH63" s="36" t="n">
        <v>0</v>
      </c>
      <c r="AI63" s="36" t="n">
        <v>0</v>
      </c>
      <c r="AJ63" s="36" t="n">
        <v>0</v>
      </c>
      <c r="AK63" s="36" t="n">
        <v>0</v>
      </c>
      <c r="AL63" s="36" t="n">
        <v>0</v>
      </c>
      <c r="AM63" s="36" t="n">
        <v>0</v>
      </c>
      <c r="AN63" s="24" t="n">
        <v>2.76116541819415</v>
      </c>
    </row>
    <row r="64" customFormat="false" ht="15" hidden="false" customHeight="false" outlineLevel="0" collapsed="false">
      <c r="B64" s="84"/>
      <c r="C64" s="85"/>
      <c r="D64" s="85"/>
      <c r="E64" s="85"/>
      <c r="F64" s="85"/>
      <c r="G64" s="85"/>
      <c r="H64" s="85"/>
      <c r="I64" s="73"/>
      <c r="J64" s="73"/>
      <c r="K64" s="35" t="s">
        <v>173</v>
      </c>
      <c r="L64" s="35" t="s">
        <v>174</v>
      </c>
      <c r="N64" s="35" t="s">
        <v>156</v>
      </c>
      <c r="O64" s="36" t="n">
        <v>0</v>
      </c>
      <c r="P64" s="36" t="n">
        <v>0</v>
      </c>
      <c r="Q64" s="36" t="n">
        <v>0</v>
      </c>
      <c r="R64" s="36" t="n">
        <v>0</v>
      </c>
      <c r="S64" s="36" t="n">
        <v>0</v>
      </c>
      <c r="T64" s="36" t="n">
        <v>0</v>
      </c>
      <c r="U64" s="36" t="n">
        <v>0</v>
      </c>
      <c r="V64" s="36" t="n">
        <v>0</v>
      </c>
      <c r="W64" s="36" t="n">
        <v>0</v>
      </c>
      <c r="X64" s="36" t="n">
        <v>0</v>
      </c>
      <c r="Y64" s="36" t="n">
        <v>0</v>
      </c>
      <c r="Z64" s="36" t="n">
        <v>0</v>
      </c>
      <c r="AA64" s="36" t="n">
        <v>0</v>
      </c>
      <c r="AB64" s="36" t="n">
        <v>0</v>
      </c>
      <c r="AC64" s="36" t="n">
        <v>0</v>
      </c>
      <c r="AD64" s="36" t="n">
        <v>0</v>
      </c>
      <c r="AE64" s="36" t="n">
        <v>0</v>
      </c>
      <c r="AF64" s="36" t="n">
        <v>0</v>
      </c>
      <c r="AG64" s="36" t="n">
        <v>0</v>
      </c>
      <c r="AH64" s="36" t="n">
        <v>0</v>
      </c>
      <c r="AI64" s="36" t="n">
        <v>0</v>
      </c>
      <c r="AJ64" s="36" t="n">
        <v>0</v>
      </c>
      <c r="AK64" s="36" t="n">
        <v>0</v>
      </c>
      <c r="AL64" s="36" t="n">
        <v>0</v>
      </c>
      <c r="AM64" s="36" t="n">
        <v>0</v>
      </c>
      <c r="AN64" s="24" t="n">
        <v>2.9483110743162</v>
      </c>
    </row>
    <row r="65" customFormat="false" ht="15" hidden="false" customHeight="false" outlineLevel="0" collapsed="false">
      <c r="A65" s="1" t="s">
        <v>175</v>
      </c>
      <c r="B65" s="64" t="s">
        <v>176</v>
      </c>
      <c r="C65" s="64"/>
      <c r="D65" s="64"/>
      <c r="E65" s="64"/>
      <c r="F65" s="64"/>
      <c r="G65" s="64"/>
      <c r="H65" s="64"/>
      <c r="I65" s="64"/>
      <c r="J65" s="73"/>
      <c r="K65" s="69" t="s">
        <v>177</v>
      </c>
      <c r="L65" s="69" t="s">
        <v>178</v>
      </c>
      <c r="N65" s="35" t="s">
        <v>101</v>
      </c>
      <c r="O65" s="36" t="n">
        <v>0</v>
      </c>
      <c r="P65" s="36" t="n">
        <v>0</v>
      </c>
      <c r="Q65" s="36" t="n">
        <v>0</v>
      </c>
      <c r="R65" s="36" t="n">
        <v>0</v>
      </c>
      <c r="S65" s="36" t="n">
        <v>0</v>
      </c>
      <c r="T65" s="36" t="n">
        <v>0</v>
      </c>
      <c r="U65" s="36" t="n">
        <v>0</v>
      </c>
      <c r="V65" s="36" t="n">
        <v>0</v>
      </c>
      <c r="W65" s="36" t="n">
        <v>0</v>
      </c>
      <c r="X65" s="36" t="n">
        <v>0</v>
      </c>
      <c r="Y65" s="36" t="n">
        <v>0</v>
      </c>
      <c r="Z65" s="36" t="n">
        <v>0</v>
      </c>
      <c r="AA65" s="36" t="n">
        <v>0</v>
      </c>
      <c r="AB65" s="36" t="n">
        <v>0</v>
      </c>
      <c r="AC65" s="36" t="n">
        <v>0</v>
      </c>
      <c r="AD65" s="36" t="n">
        <v>0</v>
      </c>
      <c r="AE65" s="36" t="n">
        <v>0</v>
      </c>
      <c r="AF65" s="36" t="n">
        <v>0</v>
      </c>
      <c r="AG65" s="36" t="n">
        <v>0</v>
      </c>
      <c r="AH65" s="36" t="n">
        <v>0</v>
      </c>
      <c r="AI65" s="36" t="n">
        <v>0</v>
      </c>
      <c r="AJ65" s="36" t="n">
        <v>0</v>
      </c>
      <c r="AK65" s="36" t="n">
        <v>0</v>
      </c>
      <c r="AL65" s="36" t="n">
        <v>0</v>
      </c>
      <c r="AM65" s="36" t="n">
        <v>0</v>
      </c>
      <c r="AN65" s="24" t="n">
        <v>3.14159265358979</v>
      </c>
    </row>
    <row r="66" customFormat="false" ht="15" hidden="false" customHeight="false" outlineLevel="0" collapsed="false">
      <c r="B66" s="80" t="s">
        <v>65</v>
      </c>
      <c r="C66" s="81" t="s">
        <v>66</v>
      </c>
      <c r="D66" s="81" t="s">
        <v>67</v>
      </c>
      <c r="E66" s="81" t="s">
        <v>68</v>
      </c>
      <c r="F66" s="81" t="s">
        <v>69</v>
      </c>
      <c r="G66" s="81" t="s">
        <v>7</v>
      </c>
      <c r="H66" s="81" t="s">
        <v>70</v>
      </c>
      <c r="I66" s="68" t="str">
        <f aca="false">B66</f>
        <v>TRADE</v>
      </c>
      <c r="J66" s="73"/>
      <c r="K66" s="35" t="s">
        <v>179</v>
      </c>
      <c r="L66" s="35" t="s">
        <v>180</v>
      </c>
      <c r="M66" s="86"/>
      <c r="N66" s="35" t="s">
        <v>158</v>
      </c>
      <c r="O66" s="36" t="n">
        <v>0</v>
      </c>
      <c r="P66" s="36" t="n">
        <v>0</v>
      </c>
      <c r="Q66" s="36" t="n">
        <v>0</v>
      </c>
      <c r="R66" s="36" t="n">
        <v>0</v>
      </c>
      <c r="S66" s="36" t="n">
        <v>0</v>
      </c>
      <c r="T66" s="36" t="n">
        <v>0</v>
      </c>
      <c r="U66" s="36" t="n">
        <v>0</v>
      </c>
      <c r="V66" s="36" t="n">
        <v>0</v>
      </c>
      <c r="W66" s="36" t="n">
        <v>0</v>
      </c>
      <c r="X66" s="36" t="n">
        <v>0</v>
      </c>
      <c r="Y66" s="36" t="n">
        <v>0</v>
      </c>
      <c r="Z66" s="36" t="n">
        <v>0</v>
      </c>
      <c r="AA66" s="36" t="n">
        <v>0</v>
      </c>
      <c r="AB66" s="36" t="n">
        <v>0</v>
      </c>
      <c r="AC66" s="36" t="n">
        <v>0</v>
      </c>
      <c r="AD66" s="36" t="n">
        <v>0</v>
      </c>
      <c r="AE66" s="36" t="n">
        <v>0</v>
      </c>
      <c r="AF66" s="36" t="n">
        <v>0</v>
      </c>
      <c r="AG66" s="36" t="n">
        <v>0</v>
      </c>
      <c r="AH66" s="36" t="n">
        <v>0</v>
      </c>
      <c r="AI66" s="36" t="n">
        <v>0</v>
      </c>
      <c r="AJ66" s="36" t="n">
        <v>0</v>
      </c>
      <c r="AK66" s="36" t="n">
        <v>0</v>
      </c>
      <c r="AL66" s="36" t="n">
        <v>0</v>
      </c>
      <c r="AM66" s="36" t="n">
        <v>0</v>
      </c>
      <c r="AN66" s="24" t="n">
        <v>3.34101015601493</v>
      </c>
    </row>
    <row r="67" customFormat="false" ht="15" hidden="false" customHeight="false" outlineLevel="0" collapsed="false">
      <c r="B67" s="80" t="s">
        <v>5</v>
      </c>
      <c r="C67" s="81" t="s">
        <v>74</v>
      </c>
      <c r="D67" s="81" t="s">
        <v>75</v>
      </c>
      <c r="E67" s="81" t="s">
        <v>76</v>
      </c>
      <c r="F67" s="81" t="s">
        <v>77</v>
      </c>
      <c r="G67" s="81" t="s">
        <v>78</v>
      </c>
      <c r="H67" s="81" t="s">
        <v>79</v>
      </c>
      <c r="I67" s="68" t="str">
        <f aca="false">B67</f>
        <v>SIZE</v>
      </c>
      <c r="J67" s="73"/>
      <c r="K67" s="69" t="s">
        <v>181</v>
      </c>
      <c r="L67" s="69" t="s">
        <v>182</v>
      </c>
      <c r="M67" s="86"/>
      <c r="N67" s="35" t="s">
        <v>160</v>
      </c>
      <c r="O67" s="36" t="n">
        <v>0</v>
      </c>
      <c r="P67" s="36" t="n">
        <v>0</v>
      </c>
      <c r="Q67" s="36" t="n">
        <v>0</v>
      </c>
      <c r="R67" s="36" t="n">
        <v>0</v>
      </c>
      <c r="S67" s="36" t="n">
        <v>0</v>
      </c>
      <c r="T67" s="36" t="n">
        <v>0</v>
      </c>
      <c r="U67" s="36" t="n">
        <v>0</v>
      </c>
      <c r="V67" s="36" t="n">
        <v>0</v>
      </c>
      <c r="W67" s="36" t="n">
        <v>0</v>
      </c>
      <c r="X67" s="36" t="n">
        <v>0</v>
      </c>
      <c r="Y67" s="36" t="n">
        <v>0</v>
      </c>
      <c r="Z67" s="36" t="n">
        <v>0</v>
      </c>
      <c r="AA67" s="36" t="n">
        <v>0</v>
      </c>
      <c r="AB67" s="36" t="n">
        <v>0</v>
      </c>
      <c r="AC67" s="36" t="n">
        <v>0</v>
      </c>
      <c r="AD67" s="36" t="n">
        <v>0</v>
      </c>
      <c r="AE67" s="36" t="n">
        <v>0</v>
      </c>
      <c r="AF67" s="36" t="n">
        <v>0</v>
      </c>
      <c r="AG67" s="36" t="n">
        <v>0</v>
      </c>
      <c r="AH67" s="36" t="n">
        <v>0</v>
      </c>
      <c r="AI67" s="36" t="n">
        <v>0</v>
      </c>
      <c r="AJ67" s="36" t="n">
        <v>0</v>
      </c>
      <c r="AK67" s="36" t="n">
        <v>0</v>
      </c>
      <c r="AL67" s="36" t="n">
        <v>0</v>
      </c>
      <c r="AM67" s="36" t="n">
        <v>0</v>
      </c>
      <c r="AN67" s="24" t="n">
        <v>3.5465635815916</v>
      </c>
    </row>
    <row r="68" customFormat="false" ht="15" hidden="false" customHeight="false" outlineLevel="0" collapsed="false">
      <c r="B68" s="80" t="s">
        <v>94</v>
      </c>
      <c r="C68" s="70" t="s">
        <v>137</v>
      </c>
      <c r="D68" s="70" t="s">
        <v>137</v>
      </c>
      <c r="E68" s="70" t="s">
        <v>137</v>
      </c>
      <c r="F68" s="70" t="s">
        <v>137</v>
      </c>
      <c r="G68" s="70" t="s">
        <v>137</v>
      </c>
      <c r="H68" s="70" t="s">
        <v>137</v>
      </c>
      <c r="I68" s="68" t="str">
        <f aca="false">B68</f>
        <v>3/8"</v>
      </c>
      <c r="J68" s="73"/>
      <c r="K68" s="35" t="s">
        <v>183</v>
      </c>
      <c r="L68" s="35" t="s">
        <v>184</v>
      </c>
      <c r="M68" s="86"/>
      <c r="N68" s="35" t="s">
        <v>162</v>
      </c>
      <c r="O68" s="36" t="n">
        <v>0</v>
      </c>
      <c r="P68" s="36" t="n">
        <v>0</v>
      </c>
      <c r="Q68" s="36" t="n">
        <v>0</v>
      </c>
      <c r="R68" s="36" t="n">
        <v>0</v>
      </c>
      <c r="S68" s="36" t="n">
        <v>0</v>
      </c>
      <c r="T68" s="36" t="n">
        <v>0</v>
      </c>
      <c r="U68" s="36" t="n">
        <v>0</v>
      </c>
      <c r="V68" s="36" t="n">
        <v>0</v>
      </c>
      <c r="W68" s="36" t="n">
        <v>0</v>
      </c>
      <c r="X68" s="36" t="n">
        <v>0</v>
      </c>
      <c r="Y68" s="36" t="n">
        <v>0</v>
      </c>
      <c r="Z68" s="36" t="n">
        <v>0</v>
      </c>
      <c r="AA68" s="36" t="n">
        <v>0</v>
      </c>
      <c r="AB68" s="36" t="n">
        <v>0</v>
      </c>
      <c r="AC68" s="36" t="n">
        <v>0</v>
      </c>
      <c r="AD68" s="36" t="n">
        <v>0</v>
      </c>
      <c r="AE68" s="36" t="n">
        <v>0</v>
      </c>
      <c r="AF68" s="36" t="n">
        <v>0</v>
      </c>
      <c r="AG68" s="36" t="n">
        <v>0</v>
      </c>
      <c r="AH68" s="36" t="n">
        <v>0</v>
      </c>
      <c r="AI68" s="36" t="n">
        <v>0</v>
      </c>
      <c r="AJ68" s="36" t="n">
        <v>0</v>
      </c>
      <c r="AK68" s="36" t="n">
        <v>0</v>
      </c>
      <c r="AL68" s="36" t="n">
        <v>0</v>
      </c>
      <c r="AM68" s="36" t="n">
        <v>0</v>
      </c>
      <c r="AN68" s="24" t="n">
        <v>3.75825293031982</v>
      </c>
    </row>
    <row r="69" customFormat="false" ht="15" hidden="false" customHeight="false" outlineLevel="0" collapsed="false">
      <c r="B69" s="66" t="s">
        <v>83</v>
      </c>
      <c r="C69" s="70" t="n">
        <f aca="false">$G69*C$39</f>
        <v>0.1368</v>
      </c>
      <c r="D69" s="70" t="n">
        <f aca="false">$G69*D$39</f>
        <v>0.2052</v>
      </c>
      <c r="E69" s="70" t="n">
        <f aca="false">$G69*E$39</f>
        <v>0.18126</v>
      </c>
      <c r="F69" s="70" t="n">
        <f aca="false">$G69*F$39</f>
        <v>0.10602</v>
      </c>
      <c r="G69" s="70" t="n">
        <v>0.342</v>
      </c>
      <c r="H69" s="70" t="n">
        <f aca="false">$G69*H$39</f>
        <v>0.0855</v>
      </c>
      <c r="I69" s="68" t="str">
        <f aca="false">B69</f>
        <v>1/2"</v>
      </c>
      <c r="K69" s="69" t="s">
        <v>185</v>
      </c>
      <c r="L69" s="69" t="s">
        <v>186</v>
      </c>
      <c r="M69" s="86"/>
      <c r="N69" s="35" t="s">
        <v>164</v>
      </c>
      <c r="O69" s="36" t="n">
        <v>0</v>
      </c>
      <c r="P69" s="36" t="n">
        <v>0</v>
      </c>
      <c r="Q69" s="36" t="n">
        <v>0</v>
      </c>
      <c r="R69" s="36" t="n">
        <v>0</v>
      </c>
      <c r="S69" s="36" t="n">
        <v>0</v>
      </c>
      <c r="T69" s="36" t="n">
        <v>0</v>
      </c>
      <c r="U69" s="36" t="n">
        <v>0</v>
      </c>
      <c r="V69" s="36" t="n">
        <v>0</v>
      </c>
      <c r="W69" s="36" t="n">
        <v>0</v>
      </c>
      <c r="X69" s="36" t="n">
        <v>0</v>
      </c>
      <c r="Y69" s="36" t="n">
        <v>0</v>
      </c>
      <c r="Z69" s="36" t="n">
        <v>0</v>
      </c>
      <c r="AA69" s="36" t="n">
        <v>0</v>
      </c>
      <c r="AB69" s="36" t="n">
        <v>0</v>
      </c>
      <c r="AC69" s="36" t="n">
        <v>0</v>
      </c>
      <c r="AD69" s="36" t="n">
        <v>0</v>
      </c>
      <c r="AE69" s="36" t="n">
        <v>0</v>
      </c>
      <c r="AF69" s="36" t="n">
        <v>0</v>
      </c>
      <c r="AG69" s="36" t="n">
        <v>0</v>
      </c>
      <c r="AH69" s="36" t="n">
        <v>0</v>
      </c>
      <c r="AI69" s="36" t="n">
        <v>0</v>
      </c>
      <c r="AJ69" s="36" t="n">
        <v>0</v>
      </c>
      <c r="AK69" s="36" t="n">
        <v>0</v>
      </c>
      <c r="AL69" s="36" t="n">
        <v>0</v>
      </c>
      <c r="AM69" s="36" t="n">
        <v>0</v>
      </c>
      <c r="AN69" s="24" t="n">
        <v>3.97607820219958</v>
      </c>
    </row>
    <row r="70" customFormat="false" ht="15" hidden="false" customHeight="false" outlineLevel="0" collapsed="false">
      <c r="B70" s="66" t="s">
        <v>86</v>
      </c>
      <c r="C70" s="70" t="n">
        <f aca="false">$G70*C$39</f>
        <v>0.2344</v>
      </c>
      <c r="D70" s="70" t="n">
        <f aca="false">$G70*D$39</f>
        <v>0.3516</v>
      </c>
      <c r="E70" s="70" t="n">
        <f aca="false">$G70*E$39</f>
        <v>0.31058</v>
      </c>
      <c r="F70" s="70" t="n">
        <f aca="false">$G70*F$39</f>
        <v>0.18166</v>
      </c>
      <c r="G70" s="70" t="n">
        <v>0.586</v>
      </c>
      <c r="H70" s="70" t="n">
        <f aca="false">$G70*H$39</f>
        <v>0.1465</v>
      </c>
      <c r="I70" s="68" t="str">
        <f aca="false">B70</f>
        <v>3/4"</v>
      </c>
      <c r="J70" s="71"/>
      <c r="K70" s="35" t="s">
        <v>187</v>
      </c>
      <c r="L70" s="35" t="s">
        <v>188</v>
      </c>
      <c r="M70" s="86"/>
      <c r="N70" s="35" t="s">
        <v>166</v>
      </c>
      <c r="O70" s="36" t="n">
        <v>0</v>
      </c>
      <c r="P70" s="36" t="n">
        <v>0</v>
      </c>
      <c r="Q70" s="36" t="n">
        <v>0</v>
      </c>
      <c r="R70" s="36" t="n">
        <v>0</v>
      </c>
      <c r="S70" s="36" t="n">
        <v>0</v>
      </c>
      <c r="T70" s="36" t="n">
        <v>0</v>
      </c>
      <c r="U70" s="36" t="n">
        <v>0</v>
      </c>
      <c r="V70" s="36" t="n">
        <v>0</v>
      </c>
      <c r="W70" s="36" t="n">
        <v>0</v>
      </c>
      <c r="X70" s="36" t="n">
        <v>0</v>
      </c>
      <c r="Y70" s="36" t="n">
        <v>0</v>
      </c>
      <c r="Z70" s="36" t="n">
        <v>0</v>
      </c>
      <c r="AA70" s="36" t="n">
        <v>0</v>
      </c>
      <c r="AB70" s="36" t="n">
        <v>0</v>
      </c>
      <c r="AC70" s="36" t="n">
        <v>0</v>
      </c>
      <c r="AD70" s="36" t="n">
        <v>0</v>
      </c>
      <c r="AE70" s="36" t="n">
        <v>0</v>
      </c>
      <c r="AF70" s="36" t="n">
        <v>0</v>
      </c>
      <c r="AG70" s="36" t="n">
        <v>0</v>
      </c>
      <c r="AH70" s="36" t="n">
        <v>0</v>
      </c>
      <c r="AI70" s="36" t="n">
        <v>0</v>
      </c>
      <c r="AJ70" s="36" t="n">
        <v>0</v>
      </c>
      <c r="AK70" s="36" t="n">
        <v>0</v>
      </c>
      <c r="AL70" s="36" t="n">
        <v>0</v>
      </c>
      <c r="AM70" s="36" t="n">
        <v>0</v>
      </c>
      <c r="AN70" s="24" t="n">
        <v>4.20003939723089</v>
      </c>
    </row>
    <row r="71" customFormat="false" ht="15" hidden="false" customHeight="false" outlineLevel="0" collapsed="false">
      <c r="B71" s="66" t="s">
        <v>89</v>
      </c>
      <c r="C71" s="70" t="n">
        <f aca="false">$G71*C$39</f>
        <v>0.3836</v>
      </c>
      <c r="D71" s="70" t="n">
        <f aca="false">$G71*D$39</f>
        <v>0.5754</v>
      </c>
      <c r="E71" s="70" t="n">
        <f aca="false">$G71*E$39</f>
        <v>0.50827</v>
      </c>
      <c r="F71" s="70" t="n">
        <f aca="false">$G71*F$39</f>
        <v>0.29729</v>
      </c>
      <c r="G71" s="70" t="n">
        <v>0.959</v>
      </c>
      <c r="H71" s="70" t="n">
        <f aca="false">$G71*H$39</f>
        <v>0.23975</v>
      </c>
      <c r="I71" s="68" t="str">
        <f aca="false">B71</f>
        <v>1"</v>
      </c>
      <c r="J71" s="73"/>
      <c r="K71" s="69" t="s">
        <v>108</v>
      </c>
      <c r="L71" s="69" t="s">
        <v>108</v>
      </c>
      <c r="M71" s="86"/>
      <c r="N71" s="35" t="s">
        <v>168</v>
      </c>
      <c r="O71" s="36" t="n">
        <v>0</v>
      </c>
      <c r="P71" s="36" t="n">
        <v>0</v>
      </c>
      <c r="Q71" s="36" t="n">
        <v>0</v>
      </c>
      <c r="R71" s="36" t="n">
        <v>0</v>
      </c>
      <c r="S71" s="36" t="n">
        <v>0</v>
      </c>
      <c r="T71" s="36" t="n">
        <v>0</v>
      </c>
      <c r="U71" s="36" t="n">
        <v>0</v>
      </c>
      <c r="V71" s="36" t="n">
        <v>0</v>
      </c>
      <c r="W71" s="36" t="n">
        <v>0</v>
      </c>
      <c r="X71" s="36" t="n">
        <v>0</v>
      </c>
      <c r="Y71" s="36" t="n">
        <v>0</v>
      </c>
      <c r="Z71" s="36" t="n">
        <v>0</v>
      </c>
      <c r="AA71" s="36" t="n">
        <v>0</v>
      </c>
      <c r="AB71" s="36" t="n">
        <v>0</v>
      </c>
      <c r="AC71" s="36" t="n">
        <v>0</v>
      </c>
      <c r="AD71" s="36" t="n">
        <v>0</v>
      </c>
      <c r="AE71" s="36" t="n">
        <v>0</v>
      </c>
      <c r="AF71" s="36" t="n">
        <v>0</v>
      </c>
      <c r="AG71" s="36" t="n">
        <v>0</v>
      </c>
      <c r="AH71" s="36" t="n">
        <v>0</v>
      </c>
      <c r="AI71" s="36" t="n">
        <v>0</v>
      </c>
      <c r="AJ71" s="36" t="n">
        <v>0</v>
      </c>
      <c r="AK71" s="36" t="n">
        <v>0</v>
      </c>
      <c r="AL71" s="36" t="n">
        <v>0</v>
      </c>
      <c r="AM71" s="36" t="n">
        <v>0</v>
      </c>
      <c r="AN71" s="24" t="n">
        <v>4.43013651541373</v>
      </c>
    </row>
    <row r="72" customFormat="false" ht="15" hidden="false" customHeight="false" outlineLevel="0" collapsed="false">
      <c r="B72" s="66" t="s">
        <v>93</v>
      </c>
      <c r="C72" s="70" t="n">
        <f aca="false">$G72*C$39</f>
        <v>0.6588</v>
      </c>
      <c r="D72" s="70" t="n">
        <f aca="false">$G72*D$39</f>
        <v>0.9882</v>
      </c>
      <c r="E72" s="70" t="n">
        <f aca="false">$G72*E$39</f>
        <v>0.87291</v>
      </c>
      <c r="F72" s="70" t="n">
        <f aca="false">$G72*F$39</f>
        <v>0.51057</v>
      </c>
      <c r="G72" s="70" t="n">
        <v>1.647</v>
      </c>
      <c r="H72" s="70" t="n">
        <f aca="false">$G72*H$39</f>
        <v>0.41175</v>
      </c>
      <c r="I72" s="68" t="str">
        <f aca="false">B72</f>
        <v>1 - 1/4"</v>
      </c>
      <c r="J72" s="73"/>
      <c r="K72" s="35" t="s">
        <v>189</v>
      </c>
      <c r="L72" s="35" t="s">
        <v>190</v>
      </c>
      <c r="M72" s="86"/>
      <c r="N72" s="35" t="s">
        <v>170</v>
      </c>
      <c r="O72" s="36" t="n">
        <v>0</v>
      </c>
      <c r="P72" s="36" t="n">
        <v>0</v>
      </c>
      <c r="Q72" s="36" t="n">
        <v>0</v>
      </c>
      <c r="R72" s="36" t="n">
        <v>0</v>
      </c>
      <c r="S72" s="36" t="n">
        <v>0</v>
      </c>
      <c r="T72" s="36" t="n">
        <v>0</v>
      </c>
      <c r="U72" s="36" t="n">
        <v>0</v>
      </c>
      <c r="V72" s="36" t="n">
        <v>0</v>
      </c>
      <c r="W72" s="36" t="n">
        <v>0</v>
      </c>
      <c r="X72" s="36" t="n">
        <v>0</v>
      </c>
      <c r="Y72" s="36" t="n">
        <v>0</v>
      </c>
      <c r="Z72" s="36" t="n">
        <v>0</v>
      </c>
      <c r="AA72" s="36" t="n">
        <v>0</v>
      </c>
      <c r="AB72" s="36" t="n">
        <v>0</v>
      </c>
      <c r="AC72" s="36" t="n">
        <v>0</v>
      </c>
      <c r="AD72" s="36" t="n">
        <v>0</v>
      </c>
      <c r="AE72" s="36" t="n">
        <v>0</v>
      </c>
      <c r="AF72" s="36" t="n">
        <v>0</v>
      </c>
      <c r="AG72" s="36" t="n">
        <v>0</v>
      </c>
      <c r="AH72" s="36" t="n">
        <v>0</v>
      </c>
      <c r="AI72" s="36" t="n">
        <v>0</v>
      </c>
      <c r="AJ72" s="36" t="n">
        <v>0</v>
      </c>
      <c r="AK72" s="36" t="n">
        <v>0</v>
      </c>
      <c r="AL72" s="36" t="n">
        <v>0</v>
      </c>
      <c r="AM72" s="36" t="n">
        <v>0</v>
      </c>
      <c r="AN72" s="24" t="n">
        <v>4.66636955674812</v>
      </c>
    </row>
    <row r="73" customFormat="false" ht="15" hidden="false" customHeight="false" outlineLevel="0" collapsed="false">
      <c r="B73" s="66" t="s">
        <v>97</v>
      </c>
      <c r="C73" s="70" t="n">
        <f aca="false">$G73*C$39</f>
        <v>0.89</v>
      </c>
      <c r="D73" s="70" t="n">
        <f aca="false">$G73*D$39</f>
        <v>1.335</v>
      </c>
      <c r="E73" s="70" t="n">
        <f aca="false">$G73*E$39</f>
        <v>1.17925</v>
      </c>
      <c r="F73" s="70" t="n">
        <f aca="false">$G73*F$39</f>
        <v>0.68975</v>
      </c>
      <c r="G73" s="70" t="n">
        <v>2.225</v>
      </c>
      <c r="H73" s="70" t="n">
        <f aca="false">$G73*H$39</f>
        <v>0.55625</v>
      </c>
      <c r="I73" s="68" t="str">
        <f aca="false">B73</f>
        <v>1 - 1/2"</v>
      </c>
      <c r="J73" s="73"/>
      <c r="K73" s="69" t="s">
        <v>191</v>
      </c>
      <c r="L73" s="69" t="s">
        <v>192</v>
      </c>
      <c r="M73" s="86"/>
      <c r="N73" s="35" t="s">
        <v>172</v>
      </c>
      <c r="O73" s="36" t="n">
        <v>0</v>
      </c>
      <c r="P73" s="36" t="n">
        <v>0</v>
      </c>
      <c r="Q73" s="36" t="n">
        <v>0</v>
      </c>
      <c r="R73" s="36" t="n">
        <v>0</v>
      </c>
      <c r="S73" s="36" t="n">
        <v>0</v>
      </c>
      <c r="T73" s="36" t="n">
        <v>0</v>
      </c>
      <c r="U73" s="36" t="n">
        <v>0</v>
      </c>
      <c r="V73" s="36" t="n">
        <v>0</v>
      </c>
      <c r="W73" s="36" t="n">
        <v>0</v>
      </c>
      <c r="X73" s="36" t="n">
        <v>0</v>
      </c>
      <c r="Y73" s="36" t="n">
        <v>0</v>
      </c>
      <c r="Z73" s="36" t="n">
        <v>0</v>
      </c>
      <c r="AA73" s="36" t="n">
        <v>0</v>
      </c>
      <c r="AB73" s="36" t="n">
        <v>0</v>
      </c>
      <c r="AC73" s="36" t="n">
        <v>0</v>
      </c>
      <c r="AD73" s="36" t="n">
        <v>0</v>
      </c>
      <c r="AE73" s="36" t="n">
        <v>0</v>
      </c>
      <c r="AF73" s="36" t="n">
        <v>0</v>
      </c>
      <c r="AG73" s="36" t="n">
        <v>0</v>
      </c>
      <c r="AH73" s="36" t="n">
        <v>0</v>
      </c>
      <c r="AI73" s="36" t="n">
        <v>0</v>
      </c>
      <c r="AJ73" s="36" t="n">
        <v>0</v>
      </c>
      <c r="AK73" s="36" t="n">
        <v>0</v>
      </c>
      <c r="AL73" s="36" t="n">
        <v>0</v>
      </c>
      <c r="AM73" s="36" t="n">
        <v>0</v>
      </c>
      <c r="AN73" s="24" t="n">
        <v>4.90873852123405</v>
      </c>
    </row>
    <row r="74" customFormat="false" ht="15" hidden="false" customHeight="false" outlineLevel="0" collapsed="false">
      <c r="B74" s="66" t="s">
        <v>101</v>
      </c>
      <c r="C74" s="70" t="n">
        <f aca="false">$G74*C$39</f>
        <v>1.452</v>
      </c>
      <c r="D74" s="70" t="n">
        <f aca="false">$G74*D$39</f>
        <v>2.178</v>
      </c>
      <c r="E74" s="70" t="n">
        <f aca="false">$G74*E$39</f>
        <v>1.9239</v>
      </c>
      <c r="F74" s="70" t="n">
        <f aca="false">$G74*F$39</f>
        <v>1.1253</v>
      </c>
      <c r="G74" s="70" t="n">
        <v>3.63</v>
      </c>
      <c r="H74" s="70" t="n">
        <f aca="false">$G74*H$39</f>
        <v>0.9075</v>
      </c>
      <c r="I74" s="68" t="str">
        <f aca="false">B74</f>
        <v>2"</v>
      </c>
      <c r="J74" s="73"/>
      <c r="K74" s="35" t="s">
        <v>193</v>
      </c>
      <c r="L74" s="35" t="s">
        <v>194</v>
      </c>
      <c r="M74" s="86"/>
      <c r="N74" s="35" t="s">
        <v>174</v>
      </c>
      <c r="O74" s="36" t="n">
        <v>0</v>
      </c>
      <c r="P74" s="36" t="n">
        <v>0</v>
      </c>
      <c r="Q74" s="36" t="n">
        <v>0</v>
      </c>
      <c r="R74" s="36" t="n">
        <v>0</v>
      </c>
      <c r="S74" s="36" t="n">
        <v>0</v>
      </c>
      <c r="T74" s="36" t="n">
        <v>0</v>
      </c>
      <c r="U74" s="36" t="n">
        <v>0</v>
      </c>
      <c r="V74" s="36" t="n">
        <v>0</v>
      </c>
      <c r="W74" s="36" t="n">
        <v>0</v>
      </c>
      <c r="X74" s="36" t="n">
        <v>0</v>
      </c>
      <c r="Y74" s="36" t="n">
        <v>0</v>
      </c>
      <c r="Z74" s="36" t="n">
        <v>0</v>
      </c>
      <c r="AA74" s="36" t="n">
        <v>0</v>
      </c>
      <c r="AB74" s="36" t="n">
        <v>0</v>
      </c>
      <c r="AC74" s="36" t="n">
        <v>0</v>
      </c>
      <c r="AD74" s="36" t="n">
        <v>0</v>
      </c>
      <c r="AE74" s="36" t="n">
        <v>0</v>
      </c>
      <c r="AF74" s="36" t="n">
        <v>0</v>
      </c>
      <c r="AG74" s="36" t="n">
        <v>0</v>
      </c>
      <c r="AH74" s="36" t="n">
        <v>0</v>
      </c>
      <c r="AI74" s="36" t="n">
        <v>0</v>
      </c>
      <c r="AJ74" s="36" t="n">
        <v>0</v>
      </c>
      <c r="AK74" s="36" t="n">
        <v>0</v>
      </c>
      <c r="AL74" s="36" t="n">
        <v>0</v>
      </c>
      <c r="AM74" s="36" t="n">
        <v>0</v>
      </c>
      <c r="AN74" s="24" t="n">
        <v>5.15724340887153</v>
      </c>
    </row>
    <row r="75" customFormat="false" ht="15" hidden="false" customHeight="false" outlineLevel="0" collapsed="false">
      <c r="B75" s="66" t="s">
        <v>104</v>
      </c>
      <c r="C75" s="70" t="n">
        <f aca="false">$G75*C$39</f>
        <v>2.054</v>
      </c>
      <c r="D75" s="70" t="n">
        <f aca="false">$G75*D$39</f>
        <v>3.081</v>
      </c>
      <c r="E75" s="70" t="n">
        <f aca="false">$G75*E$39</f>
        <v>2.72155</v>
      </c>
      <c r="F75" s="70" t="n">
        <f aca="false">$G75*F$39</f>
        <v>1.59185</v>
      </c>
      <c r="G75" s="70" t="n">
        <v>5.135</v>
      </c>
      <c r="H75" s="70" t="n">
        <f aca="false">$G75*H$39</f>
        <v>1.28375</v>
      </c>
      <c r="I75" s="68" t="str">
        <f aca="false">B75</f>
        <v>2 - 1/2"</v>
      </c>
      <c r="J75" s="73"/>
      <c r="K75" s="69" t="s">
        <v>195</v>
      </c>
      <c r="L75" s="69" t="s">
        <v>196</v>
      </c>
      <c r="M75" s="86"/>
      <c r="N75" s="35" t="s">
        <v>178</v>
      </c>
      <c r="O75" s="36" t="n">
        <v>0</v>
      </c>
      <c r="P75" s="36" t="n">
        <v>0</v>
      </c>
      <c r="Q75" s="36" t="n">
        <v>0</v>
      </c>
      <c r="R75" s="36" t="n">
        <v>0</v>
      </c>
      <c r="S75" s="36" t="n">
        <v>0</v>
      </c>
      <c r="T75" s="36" t="n">
        <v>0</v>
      </c>
      <c r="U75" s="36" t="n">
        <v>0</v>
      </c>
      <c r="V75" s="36" t="n">
        <v>0</v>
      </c>
      <c r="W75" s="36" t="n">
        <v>0</v>
      </c>
      <c r="X75" s="36" t="n">
        <v>0</v>
      </c>
      <c r="Y75" s="36" t="n">
        <v>0</v>
      </c>
      <c r="Z75" s="36" t="n">
        <v>0</v>
      </c>
      <c r="AA75" s="36" t="n">
        <v>0</v>
      </c>
      <c r="AB75" s="36" t="n">
        <v>0</v>
      </c>
      <c r="AC75" s="36" t="n">
        <v>0</v>
      </c>
      <c r="AD75" s="36" t="n">
        <v>0</v>
      </c>
      <c r="AE75" s="36" t="n">
        <v>0</v>
      </c>
      <c r="AF75" s="36" t="n">
        <v>0</v>
      </c>
      <c r="AG75" s="36" t="n">
        <v>0</v>
      </c>
      <c r="AH75" s="36" t="n">
        <v>0</v>
      </c>
      <c r="AI75" s="36" t="n">
        <v>0</v>
      </c>
      <c r="AJ75" s="36" t="n">
        <v>0</v>
      </c>
      <c r="AK75" s="36" t="n">
        <v>0</v>
      </c>
      <c r="AL75" s="36" t="n">
        <v>0</v>
      </c>
      <c r="AM75" s="36" t="n">
        <v>0</v>
      </c>
      <c r="AN75" s="24" t="n">
        <v>5.41188421966054</v>
      </c>
    </row>
    <row r="76" customFormat="false" ht="15" hidden="false" customHeight="false" outlineLevel="0" collapsed="false">
      <c r="B76" s="66" t="s">
        <v>108</v>
      </c>
      <c r="C76" s="70" t="n">
        <f aca="false">$G76*C$39</f>
        <v>3.1688</v>
      </c>
      <c r="D76" s="70" t="n">
        <f aca="false">$G76*D$39</f>
        <v>4.7532</v>
      </c>
      <c r="E76" s="70" t="n">
        <f aca="false">$G76*E$39</f>
        <v>4.19866</v>
      </c>
      <c r="F76" s="70" t="n">
        <f aca="false">$G76*F$39</f>
        <v>2.45582</v>
      </c>
      <c r="G76" s="70" t="n">
        <v>7.922</v>
      </c>
      <c r="H76" s="70" t="n">
        <f aca="false">$G76*H$39</f>
        <v>1.9805</v>
      </c>
      <c r="I76" s="68" t="str">
        <f aca="false">B76</f>
        <v>3"</v>
      </c>
      <c r="J76" s="73"/>
      <c r="K76" s="35" t="s">
        <v>197</v>
      </c>
      <c r="L76" s="35" t="s">
        <v>198</v>
      </c>
      <c r="M76" s="86"/>
      <c r="N76" s="35" t="s">
        <v>180</v>
      </c>
      <c r="O76" s="36" t="n">
        <v>0</v>
      </c>
      <c r="P76" s="36" t="n">
        <v>0</v>
      </c>
      <c r="Q76" s="36" t="n">
        <v>0</v>
      </c>
      <c r="R76" s="36" t="n">
        <v>0</v>
      </c>
      <c r="S76" s="36" t="n">
        <v>0</v>
      </c>
      <c r="T76" s="36" t="n">
        <v>0</v>
      </c>
      <c r="U76" s="36" t="n">
        <v>0</v>
      </c>
      <c r="V76" s="36" t="n">
        <v>0</v>
      </c>
      <c r="W76" s="36" t="n">
        <v>0</v>
      </c>
      <c r="X76" s="36" t="n">
        <v>0</v>
      </c>
      <c r="Y76" s="36" t="n">
        <v>0</v>
      </c>
      <c r="Z76" s="36" t="n">
        <v>0</v>
      </c>
      <c r="AA76" s="36" t="n">
        <v>0</v>
      </c>
      <c r="AB76" s="36" t="n">
        <v>0</v>
      </c>
      <c r="AC76" s="36" t="n">
        <v>0</v>
      </c>
      <c r="AD76" s="36" t="n">
        <v>0</v>
      </c>
      <c r="AE76" s="36" t="n">
        <v>0</v>
      </c>
      <c r="AF76" s="36" t="n">
        <v>0</v>
      </c>
      <c r="AG76" s="36" t="n">
        <v>0</v>
      </c>
      <c r="AH76" s="36" t="n">
        <v>0</v>
      </c>
      <c r="AI76" s="36" t="n">
        <v>0</v>
      </c>
      <c r="AJ76" s="36" t="n">
        <v>0</v>
      </c>
      <c r="AK76" s="36" t="n">
        <v>0</v>
      </c>
      <c r="AL76" s="36" t="n">
        <v>0</v>
      </c>
      <c r="AM76" s="36" t="n">
        <v>0</v>
      </c>
      <c r="AN76" s="24" t="n">
        <v>5.6726609536011</v>
      </c>
    </row>
    <row r="77" customFormat="false" ht="15" hidden="false" customHeight="false" outlineLevel="0" collapsed="false">
      <c r="B77" s="66" t="s">
        <v>112</v>
      </c>
      <c r="C77" s="70" t="n">
        <f aca="false">$G77*C$39</f>
        <v>4.2336</v>
      </c>
      <c r="D77" s="70" t="n">
        <f aca="false">$G77*D$39</f>
        <v>6.3504</v>
      </c>
      <c r="E77" s="70" t="n">
        <f aca="false">$G77*E$39</f>
        <v>5.60952</v>
      </c>
      <c r="F77" s="70" t="n">
        <f aca="false">$G77*F$39</f>
        <v>3.28104</v>
      </c>
      <c r="G77" s="70" t="n">
        <v>10.584</v>
      </c>
      <c r="H77" s="70" t="n">
        <f aca="false">$G77*H$39</f>
        <v>2.646</v>
      </c>
      <c r="I77" s="68" t="str">
        <f aca="false">B77</f>
        <v>3 - 1/2"</v>
      </c>
      <c r="J77" s="73"/>
      <c r="K77" s="69" t="s">
        <v>199</v>
      </c>
      <c r="L77" s="69" t="s">
        <v>200</v>
      </c>
      <c r="M77" s="86"/>
      <c r="N77" s="35" t="s">
        <v>182</v>
      </c>
      <c r="O77" s="36" t="n">
        <v>0</v>
      </c>
      <c r="P77" s="36" t="n">
        <v>0</v>
      </c>
      <c r="Q77" s="36" t="n">
        <v>0</v>
      </c>
      <c r="R77" s="36" t="n">
        <v>0</v>
      </c>
      <c r="S77" s="36" t="n">
        <v>0</v>
      </c>
      <c r="T77" s="36" t="n">
        <v>0</v>
      </c>
      <c r="U77" s="36" t="n">
        <v>0</v>
      </c>
      <c r="V77" s="36" t="n">
        <v>0</v>
      </c>
      <c r="W77" s="36" t="n">
        <v>0</v>
      </c>
      <c r="X77" s="36" t="n">
        <v>0</v>
      </c>
      <c r="Y77" s="36" t="n">
        <v>0</v>
      </c>
      <c r="Z77" s="36" t="n">
        <v>0</v>
      </c>
      <c r="AA77" s="36" t="n">
        <v>0</v>
      </c>
      <c r="AB77" s="36" t="n">
        <v>0</v>
      </c>
      <c r="AC77" s="36" t="n">
        <v>0</v>
      </c>
      <c r="AD77" s="36" t="n">
        <v>0</v>
      </c>
      <c r="AE77" s="36" t="n">
        <v>0</v>
      </c>
      <c r="AF77" s="36" t="n">
        <v>0</v>
      </c>
      <c r="AG77" s="36" t="n">
        <v>0</v>
      </c>
      <c r="AH77" s="36" t="n">
        <v>0</v>
      </c>
      <c r="AI77" s="36" t="n">
        <v>0</v>
      </c>
      <c r="AJ77" s="36" t="n">
        <v>0</v>
      </c>
      <c r="AK77" s="36" t="n">
        <v>0</v>
      </c>
      <c r="AL77" s="36" t="n">
        <v>0</v>
      </c>
      <c r="AM77" s="36" t="n">
        <v>0</v>
      </c>
      <c r="AN77" s="24" t="n">
        <v>5.9395736106932</v>
      </c>
    </row>
    <row r="78" customFormat="false" ht="15" hidden="false" customHeight="false" outlineLevel="0" collapsed="false">
      <c r="B78" s="66" t="s">
        <v>115</v>
      </c>
      <c r="C78" s="70" t="n">
        <f aca="false">$G78*C$39</f>
        <v>5.4524</v>
      </c>
      <c r="D78" s="70" t="n">
        <f aca="false">$G78*D$39</f>
        <v>8.1786</v>
      </c>
      <c r="E78" s="70" t="n">
        <f aca="false">$G78*E$39</f>
        <v>7.22443</v>
      </c>
      <c r="F78" s="70" t="n">
        <f aca="false">$G78*F$39</f>
        <v>4.22561</v>
      </c>
      <c r="G78" s="70" t="n">
        <v>13.631</v>
      </c>
      <c r="H78" s="70" t="n">
        <f aca="false">$G78*H$39</f>
        <v>3.40775</v>
      </c>
      <c r="I78" s="68" t="str">
        <f aca="false">B78</f>
        <v>4"</v>
      </c>
      <c r="J78" s="73"/>
      <c r="K78" s="35" t="s">
        <v>201</v>
      </c>
      <c r="L78" s="35" t="s">
        <v>202</v>
      </c>
      <c r="M78" s="86"/>
      <c r="N78" s="35" t="s">
        <v>184</v>
      </c>
      <c r="O78" s="36" t="n">
        <v>0</v>
      </c>
      <c r="P78" s="36" t="n">
        <v>0</v>
      </c>
      <c r="Q78" s="36" t="n">
        <v>0</v>
      </c>
      <c r="R78" s="36" t="n">
        <v>0</v>
      </c>
      <c r="S78" s="36" t="n">
        <v>0</v>
      </c>
      <c r="T78" s="36" t="n">
        <v>0</v>
      </c>
      <c r="U78" s="36" t="n">
        <v>0</v>
      </c>
      <c r="V78" s="36" t="n">
        <v>0</v>
      </c>
      <c r="W78" s="36" t="n">
        <v>0</v>
      </c>
      <c r="X78" s="36" t="n">
        <v>0</v>
      </c>
      <c r="Y78" s="36" t="n">
        <v>0</v>
      </c>
      <c r="Z78" s="36" t="n">
        <v>0</v>
      </c>
      <c r="AA78" s="36" t="n">
        <v>0</v>
      </c>
      <c r="AB78" s="36" t="n">
        <v>0</v>
      </c>
      <c r="AC78" s="36" t="n">
        <v>0</v>
      </c>
      <c r="AD78" s="36" t="n">
        <v>0</v>
      </c>
      <c r="AE78" s="36" t="n">
        <v>0</v>
      </c>
      <c r="AF78" s="36" t="n">
        <v>0</v>
      </c>
      <c r="AG78" s="36" t="n">
        <v>0</v>
      </c>
      <c r="AH78" s="36" t="n">
        <v>0</v>
      </c>
      <c r="AI78" s="36" t="n">
        <v>0</v>
      </c>
      <c r="AJ78" s="36" t="n">
        <v>0</v>
      </c>
      <c r="AK78" s="36" t="n">
        <v>0</v>
      </c>
      <c r="AL78" s="36" t="n">
        <v>0</v>
      </c>
      <c r="AM78" s="36" t="n">
        <v>0</v>
      </c>
      <c r="AN78" s="24" t="n">
        <v>6.21262219093685</v>
      </c>
    </row>
    <row r="79" customFormat="false" ht="15" hidden="false" customHeight="false" outlineLevel="0" collapsed="false">
      <c r="J79" s="73"/>
      <c r="K79" s="69" t="s">
        <v>203</v>
      </c>
      <c r="L79" s="69" t="s">
        <v>204</v>
      </c>
      <c r="M79" s="86"/>
      <c r="N79" s="35" t="s">
        <v>186</v>
      </c>
      <c r="O79" s="36" t="n">
        <v>0</v>
      </c>
      <c r="P79" s="36" t="n">
        <v>0</v>
      </c>
      <c r="Q79" s="36" t="n">
        <v>0</v>
      </c>
      <c r="R79" s="36" t="n">
        <v>0</v>
      </c>
      <c r="S79" s="36" t="n">
        <v>0</v>
      </c>
      <c r="T79" s="36" t="n">
        <v>0</v>
      </c>
      <c r="U79" s="36" t="n">
        <v>0</v>
      </c>
      <c r="V79" s="36" t="n">
        <v>0</v>
      </c>
      <c r="W79" s="36" t="n">
        <v>0</v>
      </c>
      <c r="X79" s="36" t="n">
        <v>0</v>
      </c>
      <c r="Y79" s="36" t="n">
        <v>0</v>
      </c>
      <c r="Z79" s="36" t="n">
        <v>0</v>
      </c>
      <c r="AA79" s="36" t="n">
        <v>0</v>
      </c>
      <c r="AB79" s="36" t="n">
        <v>0</v>
      </c>
      <c r="AC79" s="36" t="n">
        <v>0</v>
      </c>
      <c r="AD79" s="36" t="n">
        <v>0</v>
      </c>
      <c r="AE79" s="36" t="n">
        <v>0</v>
      </c>
      <c r="AF79" s="36" t="n">
        <v>0</v>
      </c>
      <c r="AG79" s="36" t="n">
        <v>0</v>
      </c>
      <c r="AH79" s="36" t="n">
        <v>0</v>
      </c>
      <c r="AI79" s="36" t="n">
        <v>0</v>
      </c>
      <c r="AJ79" s="36" t="n">
        <v>0</v>
      </c>
      <c r="AK79" s="36" t="n">
        <v>0</v>
      </c>
      <c r="AL79" s="36" t="n">
        <v>0</v>
      </c>
      <c r="AM79" s="36" t="n">
        <v>0</v>
      </c>
      <c r="AN79" s="24" t="n">
        <v>6.49180669433203</v>
      </c>
    </row>
    <row r="80" customFormat="false" ht="15" hidden="false" customHeight="false" outlineLevel="0" collapsed="false">
      <c r="A80" s="1" t="s">
        <v>205</v>
      </c>
      <c r="B80" s="64" t="s">
        <v>206</v>
      </c>
      <c r="C80" s="64"/>
      <c r="D80" s="64"/>
      <c r="E80" s="64"/>
      <c r="F80" s="64"/>
      <c r="G80" s="64"/>
      <c r="H80" s="64"/>
      <c r="I80" s="64"/>
      <c r="J80" s="73"/>
      <c r="K80" s="73"/>
      <c r="L80" s="73"/>
      <c r="M80" s="86"/>
      <c r="N80" s="35" t="s">
        <v>188</v>
      </c>
      <c r="O80" s="36" t="n">
        <v>0</v>
      </c>
      <c r="P80" s="36" t="n">
        <v>0</v>
      </c>
      <c r="Q80" s="36" t="n">
        <v>0</v>
      </c>
      <c r="R80" s="36" t="n">
        <v>0</v>
      </c>
      <c r="S80" s="36" t="n">
        <v>0</v>
      </c>
      <c r="T80" s="36" t="n">
        <v>0</v>
      </c>
      <c r="U80" s="36" t="n">
        <v>0</v>
      </c>
      <c r="V80" s="36" t="n">
        <v>0</v>
      </c>
      <c r="W80" s="36" t="n">
        <v>0</v>
      </c>
      <c r="X80" s="36" t="n">
        <v>0</v>
      </c>
      <c r="Y80" s="36" t="n">
        <v>0</v>
      </c>
      <c r="Z80" s="36" t="n">
        <v>0</v>
      </c>
      <c r="AA80" s="36" t="n">
        <v>0</v>
      </c>
      <c r="AB80" s="36" t="n">
        <v>0</v>
      </c>
      <c r="AC80" s="36" t="n">
        <v>0</v>
      </c>
      <c r="AD80" s="36" t="n">
        <v>0</v>
      </c>
      <c r="AE80" s="36" t="n">
        <v>0</v>
      </c>
      <c r="AF80" s="36" t="n">
        <v>0</v>
      </c>
      <c r="AG80" s="36" t="n">
        <v>0</v>
      </c>
      <c r="AH80" s="36" t="n">
        <v>0</v>
      </c>
      <c r="AI80" s="36" t="n">
        <v>0</v>
      </c>
      <c r="AJ80" s="36" t="n">
        <v>0</v>
      </c>
      <c r="AK80" s="36" t="n">
        <v>0</v>
      </c>
      <c r="AL80" s="36" t="n">
        <v>0</v>
      </c>
      <c r="AM80" s="36" t="n">
        <v>0</v>
      </c>
      <c r="AN80" s="24" t="n">
        <v>6.77712712087876</v>
      </c>
    </row>
    <row r="81" customFormat="false" ht="15" hidden="false" customHeight="false" outlineLevel="0" collapsed="false">
      <c r="B81" s="80" t="s">
        <v>65</v>
      </c>
      <c r="C81" s="81" t="s">
        <v>66</v>
      </c>
      <c r="D81" s="81" t="s">
        <v>67</v>
      </c>
      <c r="E81" s="81" t="s">
        <v>68</v>
      </c>
      <c r="F81" s="81" t="s">
        <v>69</v>
      </c>
      <c r="G81" s="81" t="s">
        <v>7</v>
      </c>
      <c r="H81" s="81" t="s">
        <v>70</v>
      </c>
      <c r="I81" s="68" t="str">
        <f aca="false">B81</f>
        <v>TRADE</v>
      </c>
      <c r="J81" s="73"/>
      <c r="K81" s="73"/>
      <c r="L81" s="73"/>
      <c r="M81" s="86"/>
      <c r="N81" s="35" t="s">
        <v>108</v>
      </c>
      <c r="O81" s="36" t="n">
        <v>0</v>
      </c>
      <c r="P81" s="36" t="n">
        <v>0</v>
      </c>
      <c r="Q81" s="36" t="n">
        <v>0</v>
      </c>
      <c r="R81" s="36" t="n">
        <v>0</v>
      </c>
      <c r="S81" s="36" t="n">
        <v>0</v>
      </c>
      <c r="T81" s="36" t="n">
        <v>0</v>
      </c>
      <c r="U81" s="36" t="n">
        <v>0</v>
      </c>
      <c r="V81" s="36" t="n">
        <v>0</v>
      </c>
      <c r="W81" s="36" t="n">
        <v>0</v>
      </c>
      <c r="X81" s="36" t="n">
        <v>0</v>
      </c>
      <c r="Y81" s="36" t="n">
        <v>0</v>
      </c>
      <c r="Z81" s="36" t="n">
        <v>0</v>
      </c>
      <c r="AA81" s="36" t="n">
        <v>0</v>
      </c>
      <c r="AB81" s="36" t="n">
        <v>0</v>
      </c>
      <c r="AC81" s="36" t="n">
        <v>0</v>
      </c>
      <c r="AD81" s="36" t="n">
        <v>0</v>
      </c>
      <c r="AE81" s="36" t="n">
        <v>0</v>
      </c>
      <c r="AF81" s="36" t="n">
        <v>0</v>
      </c>
      <c r="AG81" s="36" t="n">
        <v>0</v>
      </c>
      <c r="AH81" s="36" t="n">
        <v>0</v>
      </c>
      <c r="AI81" s="36" t="n">
        <v>0</v>
      </c>
      <c r="AJ81" s="36" t="n">
        <v>0</v>
      </c>
      <c r="AK81" s="36" t="n">
        <v>0</v>
      </c>
      <c r="AL81" s="36" t="n">
        <v>0</v>
      </c>
      <c r="AM81" s="36" t="n">
        <v>0</v>
      </c>
      <c r="AN81" s="24" t="n">
        <v>7.06858347057703</v>
      </c>
    </row>
    <row r="82" customFormat="false" ht="15" hidden="false" customHeight="false" outlineLevel="0" collapsed="false">
      <c r="B82" s="80" t="s">
        <v>5</v>
      </c>
      <c r="C82" s="81" t="s">
        <v>74</v>
      </c>
      <c r="D82" s="81" t="s">
        <v>75</v>
      </c>
      <c r="E82" s="81" t="s">
        <v>76</v>
      </c>
      <c r="F82" s="81" t="s">
        <v>77</v>
      </c>
      <c r="G82" s="81" t="s">
        <v>78</v>
      </c>
      <c r="H82" s="81" t="s">
        <v>79</v>
      </c>
      <c r="I82" s="68" t="str">
        <f aca="false">B82</f>
        <v>SIZE</v>
      </c>
      <c r="J82" s="73"/>
      <c r="K82" s="73"/>
      <c r="L82" s="73"/>
      <c r="N82" s="35" t="s">
        <v>190</v>
      </c>
      <c r="O82" s="36" t="n">
        <v>0</v>
      </c>
      <c r="P82" s="36" t="n">
        <v>0</v>
      </c>
      <c r="Q82" s="36" t="n">
        <v>0</v>
      </c>
      <c r="R82" s="36" t="n">
        <v>0</v>
      </c>
      <c r="S82" s="36" t="n">
        <v>0</v>
      </c>
      <c r="T82" s="36" t="n">
        <v>0</v>
      </c>
      <c r="U82" s="36" t="n">
        <v>0</v>
      </c>
      <c r="V82" s="36" t="n">
        <v>0</v>
      </c>
      <c r="W82" s="36" t="n">
        <v>0</v>
      </c>
      <c r="X82" s="36" t="n">
        <v>0</v>
      </c>
      <c r="Y82" s="36" t="n">
        <v>0</v>
      </c>
      <c r="Z82" s="36" t="n">
        <v>0</v>
      </c>
      <c r="AA82" s="36" t="n">
        <v>0</v>
      </c>
      <c r="AB82" s="36" t="n">
        <v>0</v>
      </c>
      <c r="AC82" s="36" t="n">
        <v>0</v>
      </c>
      <c r="AD82" s="36" t="n">
        <v>0</v>
      </c>
      <c r="AE82" s="36" t="n">
        <v>0</v>
      </c>
      <c r="AF82" s="36" t="n">
        <v>0</v>
      </c>
      <c r="AG82" s="36" t="n">
        <v>0</v>
      </c>
      <c r="AH82" s="36" t="n">
        <v>0</v>
      </c>
      <c r="AI82" s="36" t="n">
        <v>0</v>
      </c>
      <c r="AJ82" s="36" t="n">
        <v>0</v>
      </c>
      <c r="AK82" s="36" t="n">
        <v>0</v>
      </c>
      <c r="AL82" s="36" t="n">
        <v>0</v>
      </c>
      <c r="AM82" s="36" t="n">
        <v>0</v>
      </c>
      <c r="AN82" s="24" t="n">
        <v>7.36617574342685</v>
      </c>
    </row>
    <row r="83" customFormat="false" ht="15" hidden="false" customHeight="false" outlineLevel="0" collapsed="false">
      <c r="B83" s="80" t="s">
        <v>94</v>
      </c>
      <c r="C83" s="70" t="n">
        <f aca="false">$G83*C$39</f>
        <v>0.0768</v>
      </c>
      <c r="D83" s="70" t="n">
        <f aca="false">$G83*D$39</f>
        <v>0.1152</v>
      </c>
      <c r="E83" s="70" t="n">
        <f aca="false">$G83*E$39</f>
        <v>0.10176</v>
      </c>
      <c r="F83" s="70" t="n">
        <f aca="false">$G83*F$39</f>
        <v>0.05952</v>
      </c>
      <c r="G83" s="70" t="n">
        <v>0.192</v>
      </c>
      <c r="H83" s="70" t="n">
        <f aca="false">$G83*H$39</f>
        <v>0.048</v>
      </c>
      <c r="I83" s="68" t="str">
        <f aca="false">B83</f>
        <v>3/8"</v>
      </c>
      <c r="J83" s="73"/>
      <c r="K83" s="73"/>
      <c r="L83" s="73"/>
      <c r="N83" s="35" t="s">
        <v>192</v>
      </c>
      <c r="O83" s="36" t="n">
        <v>0</v>
      </c>
      <c r="P83" s="36" t="n">
        <v>0</v>
      </c>
      <c r="Q83" s="36" t="n">
        <v>0</v>
      </c>
      <c r="R83" s="36" t="n">
        <v>0</v>
      </c>
      <c r="S83" s="36" t="n">
        <v>0</v>
      </c>
      <c r="T83" s="36" t="n">
        <v>0</v>
      </c>
      <c r="U83" s="36" t="n">
        <v>0</v>
      </c>
      <c r="V83" s="36" t="n">
        <v>0</v>
      </c>
      <c r="W83" s="36" t="n">
        <v>0</v>
      </c>
      <c r="X83" s="36" t="n">
        <v>0</v>
      </c>
      <c r="Y83" s="36" t="n">
        <v>0</v>
      </c>
      <c r="Z83" s="36" t="n">
        <v>0</v>
      </c>
      <c r="AA83" s="36" t="n">
        <v>0</v>
      </c>
      <c r="AB83" s="36" t="n">
        <v>0</v>
      </c>
      <c r="AC83" s="36" t="n">
        <v>0</v>
      </c>
      <c r="AD83" s="36" t="n">
        <v>0</v>
      </c>
      <c r="AE83" s="36" t="n">
        <v>0</v>
      </c>
      <c r="AF83" s="36" t="n">
        <v>0</v>
      </c>
      <c r="AG83" s="36" t="n">
        <v>0</v>
      </c>
      <c r="AH83" s="36" t="n">
        <v>0</v>
      </c>
      <c r="AI83" s="36" t="n">
        <v>0</v>
      </c>
      <c r="AJ83" s="36" t="n">
        <v>0</v>
      </c>
      <c r="AK83" s="36" t="n">
        <v>0</v>
      </c>
      <c r="AL83" s="36" t="n">
        <v>0</v>
      </c>
      <c r="AM83" s="36" t="n">
        <v>0</v>
      </c>
      <c r="AN83" s="24" t="n">
        <v>7.66990393942821</v>
      </c>
    </row>
    <row r="84" customFormat="false" ht="15" hidden="false" customHeight="false" outlineLevel="0" collapsed="false">
      <c r="A84" s="52"/>
      <c r="B84" s="66" t="s">
        <v>83</v>
      </c>
      <c r="C84" s="70" t="n">
        <f aca="false">$G84*C$39</f>
        <v>0.1248</v>
      </c>
      <c r="D84" s="70" t="n">
        <f aca="false">$G84*D$39</f>
        <v>0.1872</v>
      </c>
      <c r="E84" s="70" t="n">
        <f aca="false">$G84*E$39</f>
        <v>0.16536</v>
      </c>
      <c r="F84" s="70" t="n">
        <f aca="false">$G84*F$39</f>
        <v>0.09672</v>
      </c>
      <c r="G84" s="70" t="n">
        <v>0.312</v>
      </c>
      <c r="H84" s="70" t="n">
        <f aca="false">$G84*H$39</f>
        <v>0.078</v>
      </c>
      <c r="I84" s="68" t="str">
        <f aca="false">B84</f>
        <v>1/2"</v>
      </c>
      <c r="K84" s="73"/>
      <c r="L84" s="73"/>
      <c r="N84" s="35" t="s">
        <v>194</v>
      </c>
      <c r="O84" s="36" t="n">
        <v>0</v>
      </c>
      <c r="P84" s="36" t="n">
        <v>0</v>
      </c>
      <c r="Q84" s="36" t="n">
        <v>0</v>
      </c>
      <c r="R84" s="36" t="n">
        <v>0</v>
      </c>
      <c r="S84" s="36" t="n">
        <v>0</v>
      </c>
      <c r="T84" s="36" t="n">
        <v>0</v>
      </c>
      <c r="U84" s="36" t="n">
        <v>0</v>
      </c>
      <c r="V84" s="36" t="n">
        <v>0</v>
      </c>
      <c r="W84" s="36" t="n">
        <v>0</v>
      </c>
      <c r="X84" s="36" t="n">
        <v>0</v>
      </c>
      <c r="Y84" s="36" t="n">
        <v>0</v>
      </c>
      <c r="Z84" s="36" t="n">
        <v>0</v>
      </c>
      <c r="AA84" s="36" t="n">
        <v>0</v>
      </c>
      <c r="AB84" s="36" t="n">
        <v>0</v>
      </c>
      <c r="AC84" s="36" t="n">
        <v>0</v>
      </c>
      <c r="AD84" s="36" t="n">
        <v>0</v>
      </c>
      <c r="AE84" s="36" t="n">
        <v>0</v>
      </c>
      <c r="AF84" s="36" t="n">
        <v>0</v>
      </c>
      <c r="AG84" s="36" t="n">
        <v>0</v>
      </c>
      <c r="AH84" s="36" t="n">
        <v>0</v>
      </c>
      <c r="AI84" s="36" t="n">
        <v>0</v>
      </c>
      <c r="AJ84" s="36" t="n">
        <v>0</v>
      </c>
      <c r="AK84" s="36" t="n">
        <v>0</v>
      </c>
      <c r="AL84" s="36" t="n">
        <v>0</v>
      </c>
      <c r="AM84" s="36" t="n">
        <v>0</v>
      </c>
      <c r="AN84" s="24" t="n">
        <v>7.97976805858111</v>
      </c>
    </row>
    <row r="85" customFormat="false" ht="15" hidden="false" customHeight="false" outlineLevel="0" collapsed="false">
      <c r="B85" s="66" t="s">
        <v>86</v>
      </c>
      <c r="C85" s="70" t="n">
        <f aca="false">$G85*C$39</f>
        <v>0.214</v>
      </c>
      <c r="D85" s="70" t="n">
        <f aca="false">$G85*D$39</f>
        <v>0.321</v>
      </c>
      <c r="E85" s="70" t="n">
        <f aca="false">$G85*E$39</f>
        <v>0.28355</v>
      </c>
      <c r="F85" s="70" t="n">
        <f aca="false">$G85*F$39</f>
        <v>0.16585</v>
      </c>
      <c r="G85" s="70" t="n">
        <v>0.535</v>
      </c>
      <c r="H85" s="70" t="n">
        <f aca="false">$G85*H$39</f>
        <v>0.13375</v>
      </c>
      <c r="I85" s="68" t="str">
        <f aca="false">B85</f>
        <v>3/4"</v>
      </c>
      <c r="J85" s="71"/>
      <c r="K85" s="73"/>
      <c r="L85" s="73"/>
      <c r="N85" s="35" t="s">
        <v>196</v>
      </c>
      <c r="O85" s="36" t="n">
        <v>0</v>
      </c>
      <c r="P85" s="36" t="n">
        <v>0</v>
      </c>
      <c r="Q85" s="36" t="n">
        <v>0</v>
      </c>
      <c r="R85" s="36" t="n">
        <v>0</v>
      </c>
      <c r="S85" s="36" t="n">
        <v>0</v>
      </c>
      <c r="T85" s="36" t="n">
        <v>0</v>
      </c>
      <c r="U85" s="36" t="n">
        <v>0</v>
      </c>
      <c r="V85" s="36" t="n">
        <v>0</v>
      </c>
      <c r="W85" s="36" t="n">
        <v>0</v>
      </c>
      <c r="X85" s="36" t="n">
        <v>0</v>
      </c>
      <c r="Y85" s="36" t="n">
        <v>0</v>
      </c>
      <c r="Z85" s="36" t="n">
        <v>0</v>
      </c>
      <c r="AA85" s="36" t="n">
        <v>0</v>
      </c>
      <c r="AB85" s="36" t="n">
        <v>0</v>
      </c>
      <c r="AC85" s="36" t="n">
        <v>0</v>
      </c>
      <c r="AD85" s="36" t="n">
        <v>0</v>
      </c>
      <c r="AE85" s="36" t="n">
        <v>0</v>
      </c>
      <c r="AF85" s="36" t="n">
        <v>0</v>
      </c>
      <c r="AG85" s="36" t="n">
        <v>0</v>
      </c>
      <c r="AH85" s="36" t="n">
        <v>0</v>
      </c>
      <c r="AI85" s="36" t="n">
        <v>0</v>
      </c>
      <c r="AJ85" s="36" t="n">
        <v>0</v>
      </c>
      <c r="AK85" s="36" t="n">
        <v>0</v>
      </c>
      <c r="AL85" s="36" t="n">
        <v>0</v>
      </c>
      <c r="AM85" s="36" t="n">
        <v>0</v>
      </c>
      <c r="AN85" s="24" t="n">
        <v>8.29576810088555</v>
      </c>
    </row>
    <row r="86" customFormat="false" ht="15" hidden="false" customHeight="false" outlineLevel="0" collapsed="false">
      <c r="B86" s="66" t="s">
        <v>89</v>
      </c>
      <c r="C86" s="70" t="n">
        <f aca="false">$G86*C$39</f>
        <v>0.3416</v>
      </c>
      <c r="D86" s="70" t="n">
        <f aca="false">$G86*D$39</f>
        <v>0.5124</v>
      </c>
      <c r="E86" s="70" t="n">
        <f aca="false">$G86*E$39</f>
        <v>0.45262</v>
      </c>
      <c r="F86" s="70" t="n">
        <f aca="false">$G86*F$39</f>
        <v>0.26474</v>
      </c>
      <c r="G86" s="70" t="n">
        <v>0.854</v>
      </c>
      <c r="H86" s="70" t="n">
        <f aca="false">$G86*H$39</f>
        <v>0.2135</v>
      </c>
      <c r="I86" s="68" t="str">
        <f aca="false">B86</f>
        <v>1"</v>
      </c>
      <c r="J86" s="73"/>
      <c r="K86" s="73"/>
      <c r="L86" s="73"/>
      <c r="N86" s="35" t="s">
        <v>198</v>
      </c>
      <c r="O86" s="36" t="n">
        <v>0</v>
      </c>
      <c r="P86" s="36" t="n">
        <v>0</v>
      </c>
      <c r="Q86" s="36" t="n">
        <v>0</v>
      </c>
      <c r="R86" s="36" t="n">
        <v>0</v>
      </c>
      <c r="S86" s="36" t="n">
        <v>0</v>
      </c>
      <c r="T86" s="36" t="n">
        <v>0</v>
      </c>
      <c r="U86" s="36" t="n">
        <v>0</v>
      </c>
      <c r="V86" s="36" t="n">
        <v>0</v>
      </c>
      <c r="W86" s="36" t="n">
        <v>0</v>
      </c>
      <c r="X86" s="36" t="n">
        <v>0</v>
      </c>
      <c r="Y86" s="36" t="n">
        <v>0</v>
      </c>
      <c r="Z86" s="36" t="n">
        <v>0</v>
      </c>
      <c r="AA86" s="36" t="n">
        <v>0</v>
      </c>
      <c r="AB86" s="36" t="n">
        <v>0</v>
      </c>
      <c r="AC86" s="36" t="n">
        <v>0</v>
      </c>
      <c r="AD86" s="36" t="n">
        <v>0</v>
      </c>
      <c r="AE86" s="36" t="n">
        <v>0</v>
      </c>
      <c r="AF86" s="36" t="n">
        <v>0</v>
      </c>
      <c r="AG86" s="36" t="n">
        <v>0</v>
      </c>
      <c r="AH86" s="36" t="n">
        <v>0</v>
      </c>
      <c r="AI86" s="36" t="n">
        <v>0</v>
      </c>
      <c r="AJ86" s="36" t="n">
        <v>0</v>
      </c>
      <c r="AK86" s="36" t="n">
        <v>0</v>
      </c>
      <c r="AL86" s="36" t="n">
        <v>0</v>
      </c>
      <c r="AM86" s="36" t="n">
        <v>0</v>
      </c>
      <c r="AN86" s="24" t="n">
        <v>8.61790406634153</v>
      </c>
    </row>
    <row r="87" customFormat="false" ht="15" hidden="false" customHeight="false" outlineLevel="0" collapsed="false">
      <c r="B87" s="66" t="s">
        <v>93</v>
      </c>
      <c r="C87" s="70" t="n">
        <f aca="false">$G87*C$39</f>
        <v>0.6008</v>
      </c>
      <c r="D87" s="70" t="n">
        <f aca="false">$G87*D$39</f>
        <v>0.9012</v>
      </c>
      <c r="E87" s="70" t="n">
        <f aca="false">$G87*E$39</f>
        <v>0.79606</v>
      </c>
      <c r="F87" s="70" t="n">
        <f aca="false">$G87*F$39</f>
        <v>0.46562</v>
      </c>
      <c r="G87" s="70" t="n">
        <v>1.502</v>
      </c>
      <c r="H87" s="70" t="n">
        <f aca="false">$G87*H$39</f>
        <v>0.3755</v>
      </c>
      <c r="I87" s="68" t="str">
        <f aca="false">B87</f>
        <v>1 - 1/4"</v>
      </c>
      <c r="J87" s="73"/>
      <c r="K87" s="73"/>
      <c r="L87" s="73"/>
      <c r="N87" s="35" t="s">
        <v>200</v>
      </c>
      <c r="O87" s="36" t="n">
        <v>0</v>
      </c>
      <c r="P87" s="36" t="n">
        <v>0</v>
      </c>
      <c r="Q87" s="36" t="n">
        <v>0</v>
      </c>
      <c r="R87" s="36" t="n">
        <v>0</v>
      </c>
      <c r="S87" s="36" t="n">
        <v>0</v>
      </c>
      <c r="T87" s="36" t="n">
        <v>0</v>
      </c>
      <c r="U87" s="36" t="n">
        <v>0</v>
      </c>
      <c r="V87" s="36" t="n">
        <v>0</v>
      </c>
      <c r="W87" s="36" t="n">
        <v>0</v>
      </c>
      <c r="X87" s="36" t="n">
        <v>0</v>
      </c>
      <c r="Y87" s="36" t="n">
        <v>0</v>
      </c>
      <c r="Z87" s="36" t="n">
        <v>0</v>
      </c>
      <c r="AA87" s="36" t="n">
        <v>0</v>
      </c>
      <c r="AB87" s="36" t="n">
        <v>0</v>
      </c>
      <c r="AC87" s="36" t="n">
        <v>0</v>
      </c>
      <c r="AD87" s="36" t="n">
        <v>0</v>
      </c>
      <c r="AE87" s="36" t="n">
        <v>0</v>
      </c>
      <c r="AF87" s="36" t="n">
        <v>0</v>
      </c>
      <c r="AG87" s="36" t="n">
        <v>0</v>
      </c>
      <c r="AH87" s="36" t="n">
        <v>0</v>
      </c>
      <c r="AI87" s="36" t="n">
        <v>0</v>
      </c>
      <c r="AJ87" s="36" t="n">
        <v>0</v>
      </c>
      <c r="AK87" s="36" t="n">
        <v>0</v>
      </c>
      <c r="AL87" s="36" t="n">
        <v>0</v>
      </c>
      <c r="AM87" s="36" t="n">
        <v>0</v>
      </c>
      <c r="AN87" s="24" t="n">
        <v>8.94617595494906</v>
      </c>
      <c r="AP87" s="13"/>
    </row>
    <row r="88" customFormat="false" ht="15" hidden="false" customHeight="false" outlineLevel="0" collapsed="false">
      <c r="B88" s="66" t="s">
        <v>97</v>
      </c>
      <c r="C88" s="70" t="n">
        <f aca="false">$G88*C$39</f>
        <v>0.8072</v>
      </c>
      <c r="D88" s="70" t="n">
        <f aca="false">$G88*D$39</f>
        <v>1.2108</v>
      </c>
      <c r="E88" s="70" t="n">
        <f aca="false">$G88*E$39</f>
        <v>1.06954</v>
      </c>
      <c r="F88" s="70" t="n">
        <f aca="false">$G88*F$39</f>
        <v>0.62558</v>
      </c>
      <c r="G88" s="70" t="n">
        <v>2.018</v>
      </c>
      <c r="H88" s="70" t="n">
        <f aca="false">$G88*H$39</f>
        <v>0.5045</v>
      </c>
      <c r="I88" s="68" t="str">
        <f aca="false">B88</f>
        <v>1 - 1/2"</v>
      </c>
      <c r="J88" s="73"/>
      <c r="K88" s="73"/>
      <c r="L88" s="73"/>
      <c r="N88" s="35" t="s">
        <v>202</v>
      </c>
      <c r="O88" s="36" t="n">
        <v>0</v>
      </c>
      <c r="P88" s="36" t="n">
        <v>0</v>
      </c>
      <c r="Q88" s="36" t="n">
        <v>0</v>
      </c>
      <c r="R88" s="36" t="n">
        <v>0</v>
      </c>
      <c r="S88" s="36" t="n">
        <v>0</v>
      </c>
      <c r="T88" s="36" t="n">
        <v>0</v>
      </c>
      <c r="U88" s="36" t="n">
        <v>0</v>
      </c>
      <c r="V88" s="36" t="n">
        <v>0</v>
      </c>
      <c r="W88" s="36" t="n">
        <v>0</v>
      </c>
      <c r="X88" s="36" t="n">
        <v>0</v>
      </c>
      <c r="Y88" s="36" t="n">
        <v>0</v>
      </c>
      <c r="Z88" s="36" t="n">
        <v>0</v>
      </c>
      <c r="AA88" s="36" t="n">
        <v>0</v>
      </c>
      <c r="AB88" s="36" t="n">
        <v>0</v>
      </c>
      <c r="AC88" s="36" t="n">
        <v>0</v>
      </c>
      <c r="AD88" s="36" t="n">
        <v>0</v>
      </c>
      <c r="AE88" s="36" t="n">
        <v>0</v>
      </c>
      <c r="AF88" s="36" t="n">
        <v>0</v>
      </c>
      <c r="AG88" s="36" t="n">
        <v>0</v>
      </c>
      <c r="AH88" s="36" t="n">
        <v>0</v>
      </c>
      <c r="AI88" s="36" t="n">
        <v>0</v>
      </c>
      <c r="AJ88" s="36" t="n">
        <v>0</v>
      </c>
      <c r="AK88" s="36" t="n">
        <v>0</v>
      </c>
      <c r="AL88" s="36" t="n">
        <v>0</v>
      </c>
      <c r="AM88" s="36" t="n">
        <v>0</v>
      </c>
      <c r="AN88" s="24" t="n">
        <v>9.28058376670813</v>
      </c>
      <c r="AO88" s="87"/>
      <c r="AP88" s="13"/>
      <c r="AQ88" s="31"/>
      <c r="AR88" s="52"/>
      <c r="AS88" s="52"/>
      <c r="AV88" s="2"/>
      <c r="AW88" s="2"/>
    </row>
    <row r="89" customFormat="false" ht="15" hidden="false" customHeight="false" outlineLevel="0" collapsed="false">
      <c r="B89" s="66" t="s">
        <v>101</v>
      </c>
      <c r="C89" s="70" t="n">
        <f aca="false">$G89*C$39</f>
        <v>1.3372</v>
      </c>
      <c r="D89" s="70" t="n">
        <f aca="false">$G89*D$39</f>
        <v>2.0058</v>
      </c>
      <c r="E89" s="70" t="n">
        <f aca="false">$G89*E$39</f>
        <v>1.77179</v>
      </c>
      <c r="F89" s="70" t="n">
        <f aca="false">$G89*F$39</f>
        <v>1.03633</v>
      </c>
      <c r="G89" s="70" t="n">
        <v>3.343</v>
      </c>
      <c r="H89" s="70" t="n">
        <f aca="false">$G89*H$39</f>
        <v>0.83575</v>
      </c>
      <c r="I89" s="68" t="str">
        <f aca="false">B89</f>
        <v>2"</v>
      </c>
      <c r="J89" s="73"/>
      <c r="N89" s="35" t="s">
        <v>204</v>
      </c>
      <c r="O89" s="36" t="n">
        <v>0</v>
      </c>
      <c r="P89" s="36" t="n">
        <v>0</v>
      </c>
      <c r="Q89" s="36" t="n">
        <v>0</v>
      </c>
      <c r="R89" s="36" t="n">
        <v>0</v>
      </c>
      <c r="S89" s="36" t="n">
        <v>0</v>
      </c>
      <c r="T89" s="36" t="n">
        <v>0</v>
      </c>
      <c r="U89" s="36" t="n">
        <v>0</v>
      </c>
      <c r="V89" s="36" t="n">
        <v>0</v>
      </c>
      <c r="W89" s="36" t="n">
        <v>0</v>
      </c>
      <c r="X89" s="36" t="n">
        <v>0</v>
      </c>
      <c r="Y89" s="36" t="n">
        <v>0</v>
      </c>
      <c r="Z89" s="36" t="n">
        <v>0</v>
      </c>
      <c r="AA89" s="36" t="n">
        <v>0</v>
      </c>
      <c r="AB89" s="36" t="n">
        <v>0</v>
      </c>
      <c r="AC89" s="36" t="n">
        <v>0</v>
      </c>
      <c r="AD89" s="36" t="n">
        <v>0</v>
      </c>
      <c r="AE89" s="36" t="n">
        <v>0</v>
      </c>
      <c r="AF89" s="36" t="n">
        <v>0</v>
      </c>
      <c r="AG89" s="36" t="n">
        <v>0</v>
      </c>
      <c r="AH89" s="36" t="n">
        <v>0</v>
      </c>
      <c r="AI89" s="36" t="n">
        <v>0</v>
      </c>
      <c r="AJ89" s="36" t="n">
        <v>0</v>
      </c>
      <c r="AK89" s="36" t="n">
        <v>0</v>
      </c>
      <c r="AL89" s="36" t="n">
        <v>0</v>
      </c>
      <c r="AM89" s="36" t="n">
        <v>0</v>
      </c>
      <c r="AN89" s="24" t="n">
        <v>9.62112750161874</v>
      </c>
      <c r="AO89" s="87"/>
      <c r="AP89" s="13"/>
      <c r="AQ89" s="31"/>
      <c r="AR89" s="52"/>
      <c r="AS89" s="52"/>
      <c r="AV89" s="2"/>
      <c r="AW89" s="2"/>
    </row>
    <row r="90" customFormat="false" ht="15" hidden="false" customHeight="false" outlineLevel="0" collapsed="false">
      <c r="J90" s="73"/>
      <c r="K90" s="71"/>
      <c r="L90" s="71"/>
      <c r="Z90" s="5"/>
      <c r="AA90" s="5"/>
      <c r="AI90" s="2"/>
      <c r="AJ90" s="2"/>
      <c r="AL90" s="7"/>
      <c r="AM90" s="8"/>
      <c r="AN90" s="88"/>
      <c r="AO90" s="87"/>
      <c r="AP90" s="13"/>
      <c r="AQ90" s="31"/>
      <c r="AR90" s="52"/>
      <c r="AS90" s="52"/>
      <c r="AV90" s="2"/>
      <c r="AW90" s="2"/>
    </row>
    <row r="91" customFormat="false" ht="15" hidden="false" customHeight="false" outlineLevel="0" collapsed="false">
      <c r="A91" s="1" t="s">
        <v>207</v>
      </c>
      <c r="B91" s="64" t="s">
        <v>208</v>
      </c>
      <c r="C91" s="64"/>
      <c r="D91" s="64"/>
      <c r="E91" s="64"/>
      <c r="F91" s="64"/>
      <c r="G91" s="64"/>
      <c r="H91" s="64"/>
      <c r="I91" s="64"/>
      <c r="J91" s="73"/>
      <c r="K91" s="73"/>
      <c r="L91" s="73"/>
      <c r="Z91" s="5"/>
      <c r="AA91" s="5"/>
      <c r="AI91" s="2"/>
      <c r="AJ91" s="2"/>
      <c r="AL91" s="7"/>
      <c r="AM91" s="8"/>
      <c r="AN91" s="88"/>
      <c r="AO91" s="87"/>
      <c r="AP91" s="13"/>
      <c r="AQ91" s="31"/>
      <c r="AR91" s="52"/>
      <c r="AS91" s="52"/>
      <c r="AV91" s="2"/>
      <c r="AW91" s="2"/>
    </row>
    <row r="92" customFormat="false" ht="15" hidden="false" customHeight="false" outlineLevel="0" collapsed="false">
      <c r="B92" s="80" t="s">
        <v>65</v>
      </c>
      <c r="C92" s="81" t="s">
        <v>66</v>
      </c>
      <c r="D92" s="81" t="s">
        <v>67</v>
      </c>
      <c r="E92" s="81" t="s">
        <v>68</v>
      </c>
      <c r="F92" s="81" t="s">
        <v>69</v>
      </c>
      <c r="G92" s="81" t="s">
        <v>7</v>
      </c>
      <c r="H92" s="81" t="s">
        <v>70</v>
      </c>
      <c r="I92" s="68" t="str">
        <f aca="false">B92</f>
        <v>TRADE</v>
      </c>
      <c r="J92" s="73"/>
      <c r="K92" s="73"/>
      <c r="L92" s="73"/>
      <c r="Z92" s="5"/>
      <c r="AA92" s="5"/>
      <c r="AI92" s="2"/>
      <c r="AJ92" s="2"/>
      <c r="AL92" s="7"/>
      <c r="AM92" s="8"/>
      <c r="AN92" s="88"/>
      <c r="AO92" s="87"/>
      <c r="AP92" s="13"/>
      <c r="AQ92" s="31"/>
      <c r="AR92" s="52"/>
      <c r="AS92" s="52"/>
      <c r="AV92" s="2"/>
      <c r="AW92" s="2"/>
    </row>
    <row r="93" customFormat="false" ht="15" hidden="false" customHeight="false" outlineLevel="0" collapsed="false">
      <c r="B93" s="80" t="s">
        <v>5</v>
      </c>
      <c r="C93" s="81" t="s">
        <v>74</v>
      </c>
      <c r="D93" s="81" t="s">
        <v>75</v>
      </c>
      <c r="E93" s="81" t="s">
        <v>76</v>
      </c>
      <c r="F93" s="81" t="s">
        <v>77</v>
      </c>
      <c r="G93" s="81" t="s">
        <v>78</v>
      </c>
      <c r="H93" s="81" t="s">
        <v>79</v>
      </c>
      <c r="I93" s="68" t="str">
        <f aca="false">B93</f>
        <v>SIZE</v>
      </c>
      <c r="J93" s="73"/>
      <c r="K93" s="73"/>
      <c r="L93" s="73"/>
      <c r="Z93" s="5"/>
      <c r="AA93" s="5"/>
      <c r="AI93" s="2"/>
      <c r="AJ93" s="2"/>
      <c r="AL93" s="7"/>
      <c r="AM93" s="8"/>
      <c r="AN93" s="88"/>
      <c r="AO93" s="87"/>
      <c r="AP93" s="13"/>
      <c r="AQ93" s="31"/>
      <c r="AR93" s="52"/>
      <c r="AS93" s="52"/>
      <c r="AV93" s="2"/>
      <c r="AW93" s="2"/>
    </row>
    <row r="94" customFormat="false" ht="15" hidden="false" customHeight="false" outlineLevel="0" collapsed="false">
      <c r="B94" s="80" t="s">
        <v>94</v>
      </c>
      <c r="C94" s="70" t="n">
        <f aca="false">$G94*C$39</f>
        <v>0.0768</v>
      </c>
      <c r="D94" s="70" t="n">
        <f aca="false">$G94*D$39</f>
        <v>0.1152</v>
      </c>
      <c r="E94" s="70" t="n">
        <f aca="false">$G94*E$39</f>
        <v>0.10176</v>
      </c>
      <c r="F94" s="70" t="n">
        <f aca="false">$G94*F$39</f>
        <v>0.05952</v>
      </c>
      <c r="G94" s="70" t="n">
        <v>0.192</v>
      </c>
      <c r="H94" s="70" t="n">
        <f aca="false">$G94*H$39</f>
        <v>0.048</v>
      </c>
      <c r="I94" s="68" t="str">
        <f aca="false">B94</f>
        <v>3/8"</v>
      </c>
      <c r="J94" s="73"/>
      <c r="K94" s="73"/>
      <c r="L94" s="73"/>
      <c r="Z94" s="5"/>
      <c r="AA94" s="5"/>
      <c r="AI94" s="2"/>
      <c r="AJ94" s="2"/>
      <c r="AL94" s="7"/>
      <c r="AM94" s="8"/>
      <c r="AN94" s="88"/>
      <c r="AO94" s="87"/>
      <c r="AP94" s="13"/>
      <c r="AQ94" s="31"/>
      <c r="AR94" s="52"/>
      <c r="AS94" s="52"/>
      <c r="AV94" s="2"/>
      <c r="AW94" s="2"/>
    </row>
    <row r="95" customFormat="false" ht="15" hidden="false" customHeight="false" outlineLevel="0" collapsed="false">
      <c r="A95" s="52"/>
      <c r="B95" s="66" t="s">
        <v>83</v>
      </c>
      <c r="C95" s="70" t="n">
        <f aca="false">$G95*C$39</f>
        <v>0.1256</v>
      </c>
      <c r="D95" s="70" t="n">
        <f aca="false">$G95*D$39</f>
        <v>0.1884</v>
      </c>
      <c r="E95" s="70" t="n">
        <f aca="false">$G95*E$39</f>
        <v>0.16642</v>
      </c>
      <c r="F95" s="70" t="n">
        <f aca="false">$G95*F$39</f>
        <v>0.09734</v>
      </c>
      <c r="G95" s="70" t="n">
        <v>0.314</v>
      </c>
      <c r="H95" s="70" t="n">
        <f aca="false">$G95*H$39</f>
        <v>0.0785</v>
      </c>
      <c r="I95" s="68" t="str">
        <f aca="false">B95</f>
        <v>1/2"</v>
      </c>
      <c r="K95" s="73"/>
      <c r="L95" s="73"/>
      <c r="Z95" s="5"/>
      <c r="AA95" s="5"/>
      <c r="AI95" s="2"/>
      <c r="AJ95" s="2"/>
      <c r="AL95" s="7"/>
      <c r="AM95" s="8"/>
      <c r="AN95" s="88"/>
      <c r="AO95" s="87"/>
      <c r="AP95" s="13"/>
      <c r="AQ95" s="31"/>
      <c r="AR95" s="52"/>
      <c r="AS95" s="52"/>
      <c r="AV95" s="2"/>
      <c r="AW95" s="2"/>
    </row>
    <row r="96" customFormat="false" ht="15" hidden="false" customHeight="false" outlineLevel="0" collapsed="false">
      <c r="B96" s="66" t="s">
        <v>86</v>
      </c>
      <c r="C96" s="70" t="n">
        <f aca="false">$G96*C$39</f>
        <v>0.2164</v>
      </c>
      <c r="D96" s="70" t="n">
        <f aca="false">$G96*D$39</f>
        <v>0.3246</v>
      </c>
      <c r="E96" s="70" t="n">
        <f aca="false">$G96*E$39</f>
        <v>0.28673</v>
      </c>
      <c r="F96" s="70" t="n">
        <f aca="false">$G96*F$39</f>
        <v>0.16771</v>
      </c>
      <c r="G96" s="70" t="n">
        <v>0.541</v>
      </c>
      <c r="H96" s="70" t="n">
        <f aca="false">$G96*H$39</f>
        <v>0.13525</v>
      </c>
      <c r="I96" s="68" t="str">
        <f aca="false">B96</f>
        <v>3/4"</v>
      </c>
      <c r="J96" s="71"/>
      <c r="K96" s="73"/>
      <c r="L96" s="73"/>
      <c r="Z96" s="5"/>
      <c r="AA96" s="5"/>
      <c r="AI96" s="2"/>
      <c r="AJ96" s="2"/>
      <c r="AL96" s="7"/>
      <c r="AM96" s="8"/>
      <c r="AN96" s="88"/>
      <c r="AO96" s="87"/>
      <c r="AP96" s="13"/>
      <c r="AQ96" s="31"/>
      <c r="AR96" s="52"/>
      <c r="AS96" s="52"/>
      <c r="AV96" s="2"/>
      <c r="AW96" s="2"/>
    </row>
    <row r="97" customFormat="false" ht="15" hidden="false" customHeight="false" outlineLevel="0" collapsed="false">
      <c r="B97" s="66" t="s">
        <v>89</v>
      </c>
      <c r="C97" s="70" t="n">
        <f aca="false">$G97*C$39</f>
        <v>0.3492</v>
      </c>
      <c r="D97" s="70" t="n">
        <f aca="false">$G97*D$39</f>
        <v>0.5238</v>
      </c>
      <c r="E97" s="70" t="n">
        <f aca="false">$G97*E$39</f>
        <v>0.46269</v>
      </c>
      <c r="F97" s="70" t="n">
        <f aca="false">$G97*F$39</f>
        <v>0.27063</v>
      </c>
      <c r="G97" s="70" t="n">
        <v>0.873</v>
      </c>
      <c r="H97" s="70" t="n">
        <f aca="false">$G97*H$39</f>
        <v>0.21825</v>
      </c>
      <c r="I97" s="68" t="str">
        <f aca="false">B97</f>
        <v>1"</v>
      </c>
      <c r="J97" s="73"/>
      <c r="K97" s="73"/>
      <c r="L97" s="73"/>
      <c r="Z97" s="5"/>
      <c r="AA97" s="5"/>
      <c r="AI97" s="2"/>
      <c r="AJ97" s="2"/>
      <c r="AL97" s="7"/>
      <c r="AM97" s="8"/>
      <c r="AN97" s="88"/>
      <c r="AO97" s="87"/>
      <c r="AP97" s="13"/>
      <c r="AQ97" s="31"/>
      <c r="AR97" s="52"/>
      <c r="AS97" s="52"/>
      <c r="AV97" s="2"/>
      <c r="AW97" s="2"/>
    </row>
    <row r="98" customFormat="false" ht="15" hidden="false" customHeight="false" outlineLevel="0" collapsed="false">
      <c r="B98" s="66" t="s">
        <v>93</v>
      </c>
      <c r="C98" s="70" t="n">
        <f aca="false">$G98*C$39</f>
        <v>0.6112</v>
      </c>
      <c r="D98" s="70" t="n">
        <f aca="false">$G98*D$39</f>
        <v>0.9168</v>
      </c>
      <c r="E98" s="70" t="n">
        <f aca="false">$G98*E$39</f>
        <v>0.80984</v>
      </c>
      <c r="F98" s="70" t="n">
        <f aca="false">$G98*F$39</f>
        <v>0.47368</v>
      </c>
      <c r="G98" s="70" t="n">
        <v>1.528</v>
      </c>
      <c r="H98" s="70" t="n">
        <f aca="false">$G98*H$39</f>
        <v>0.382</v>
      </c>
      <c r="I98" s="68" t="str">
        <f aca="false">B98</f>
        <v>1 - 1/4"</v>
      </c>
      <c r="J98" s="73"/>
      <c r="K98" s="73"/>
      <c r="L98" s="73"/>
      <c r="Z98" s="5"/>
      <c r="AA98" s="5"/>
      <c r="AI98" s="2"/>
      <c r="AJ98" s="2"/>
      <c r="AL98" s="7"/>
      <c r="AM98" s="8"/>
      <c r="AN98" s="88"/>
      <c r="AO98" s="87"/>
      <c r="AP98" s="13"/>
      <c r="AQ98" s="31"/>
      <c r="AR98" s="52"/>
      <c r="AS98" s="52"/>
      <c r="AV98" s="2"/>
      <c r="AW98" s="2"/>
    </row>
    <row r="99" customFormat="false" ht="15" hidden="false" customHeight="false" outlineLevel="0" collapsed="false">
      <c r="B99" s="66" t="s">
        <v>97</v>
      </c>
      <c r="C99" s="70" t="n">
        <f aca="false">$G99*C$39</f>
        <v>0.7924</v>
      </c>
      <c r="D99" s="70" t="n">
        <f aca="false">$G99*D$39</f>
        <v>1.1886</v>
      </c>
      <c r="E99" s="70" t="n">
        <f aca="false">$G99*E$39</f>
        <v>1.04993</v>
      </c>
      <c r="F99" s="70" t="n">
        <f aca="false">$G99*F$39</f>
        <v>0.61411</v>
      </c>
      <c r="G99" s="70" t="n">
        <v>1.981</v>
      </c>
      <c r="H99" s="70" t="n">
        <f aca="false">$G99*H$39</f>
        <v>0.49525</v>
      </c>
      <c r="I99" s="68" t="str">
        <f aca="false">B99</f>
        <v>1 - 1/2"</v>
      </c>
      <c r="J99" s="73"/>
      <c r="K99" s="73"/>
      <c r="L99" s="73"/>
      <c r="Z99" s="5"/>
      <c r="AA99" s="5"/>
      <c r="AI99" s="2"/>
      <c r="AJ99" s="2"/>
      <c r="AL99" s="7"/>
      <c r="AM99" s="8"/>
      <c r="AN99" s="88"/>
      <c r="AO99" s="87"/>
      <c r="AP99" s="13"/>
      <c r="AQ99" s="31"/>
      <c r="AR99" s="52"/>
      <c r="AS99" s="52"/>
      <c r="AV99" s="2"/>
      <c r="AW99" s="2"/>
    </row>
    <row r="100" customFormat="false" ht="15" hidden="false" customHeight="false" outlineLevel="0" collapsed="false">
      <c r="B100" s="66" t="s">
        <v>101</v>
      </c>
      <c r="C100" s="70" t="n">
        <f aca="false">$G100*C$39</f>
        <v>1.2984</v>
      </c>
      <c r="D100" s="70" t="n">
        <f aca="false">$G100*D$39</f>
        <v>1.9476</v>
      </c>
      <c r="E100" s="70" t="n">
        <f aca="false">$G100*E$39</f>
        <v>1.72038</v>
      </c>
      <c r="F100" s="70" t="n">
        <f aca="false">$G100*F$39</f>
        <v>1.00626</v>
      </c>
      <c r="G100" s="70" t="n">
        <v>3.246</v>
      </c>
      <c r="H100" s="70" t="n">
        <f aca="false">$G100*H$39</f>
        <v>0.8115</v>
      </c>
      <c r="I100" s="68" t="str">
        <f aca="false">B100</f>
        <v>2"</v>
      </c>
      <c r="J100" s="73"/>
      <c r="Z100" s="5"/>
      <c r="AA100" s="5"/>
      <c r="AI100" s="2"/>
      <c r="AJ100" s="2"/>
      <c r="AL100" s="7"/>
      <c r="AM100" s="8"/>
      <c r="AN100" s="88"/>
      <c r="AO100" s="87"/>
      <c r="AP100" s="13"/>
      <c r="AQ100" s="31"/>
      <c r="AR100" s="52"/>
      <c r="AS100" s="52"/>
      <c r="AV100" s="2"/>
      <c r="AW100" s="2"/>
    </row>
    <row r="101" customFormat="false" ht="15" hidden="false" customHeight="false" outlineLevel="0" collapsed="false">
      <c r="J101" s="73"/>
      <c r="K101" s="71"/>
      <c r="L101" s="71"/>
      <c r="Z101" s="5"/>
      <c r="AA101" s="5"/>
      <c r="AI101" s="2"/>
      <c r="AJ101" s="2"/>
      <c r="AL101" s="7"/>
      <c r="AM101" s="8"/>
      <c r="AN101" s="88"/>
      <c r="AO101" s="87"/>
      <c r="AP101" s="13"/>
      <c r="AQ101" s="31"/>
      <c r="AR101" s="52"/>
      <c r="AS101" s="52"/>
      <c r="AV101" s="2"/>
      <c r="AW101" s="2"/>
    </row>
    <row r="102" customFormat="false" ht="15" hidden="false" customHeight="false" outlineLevel="0" collapsed="false">
      <c r="A102" s="1" t="s">
        <v>209</v>
      </c>
      <c r="B102" s="89" t="s">
        <v>210</v>
      </c>
      <c r="C102" s="89"/>
      <c r="D102" s="89"/>
      <c r="E102" s="89"/>
      <c r="F102" s="89"/>
      <c r="G102" s="89"/>
      <c r="H102" s="89"/>
      <c r="I102" s="89"/>
      <c r="J102" s="73"/>
      <c r="K102" s="73"/>
      <c r="L102" s="73"/>
      <c r="Z102" s="5"/>
      <c r="AA102" s="5"/>
      <c r="AI102" s="2"/>
      <c r="AJ102" s="2"/>
      <c r="AL102" s="7"/>
      <c r="AM102" s="8"/>
      <c r="AN102" s="88"/>
      <c r="AO102" s="87"/>
      <c r="AP102" s="13"/>
      <c r="AQ102" s="31"/>
      <c r="AR102" s="52"/>
      <c r="AS102" s="52"/>
      <c r="AV102" s="2"/>
      <c r="AW102" s="2"/>
    </row>
    <row r="103" customFormat="false" ht="15" hidden="false" customHeight="false" outlineLevel="0" collapsed="false">
      <c r="B103" s="90" t="s">
        <v>65</v>
      </c>
      <c r="C103" s="91" t="s">
        <v>66</v>
      </c>
      <c r="D103" s="91" t="s">
        <v>67</v>
      </c>
      <c r="E103" s="91" t="s">
        <v>68</v>
      </c>
      <c r="F103" s="91" t="s">
        <v>69</v>
      </c>
      <c r="G103" s="91" t="s">
        <v>7</v>
      </c>
      <c r="H103" s="91" t="s">
        <v>70</v>
      </c>
      <c r="I103" s="92" t="str">
        <f aca="false">B103</f>
        <v>TRADE</v>
      </c>
      <c r="J103" s="73"/>
      <c r="K103" s="73"/>
      <c r="L103" s="73"/>
      <c r="Z103" s="5"/>
      <c r="AA103" s="5"/>
      <c r="AI103" s="2"/>
      <c r="AJ103" s="2"/>
      <c r="AL103" s="7"/>
      <c r="AM103" s="8"/>
      <c r="AN103" s="88"/>
      <c r="AO103" s="87"/>
      <c r="AP103" s="13"/>
      <c r="AQ103" s="31"/>
      <c r="AR103" s="52"/>
      <c r="AS103" s="52"/>
      <c r="AV103" s="2"/>
      <c r="AW103" s="2"/>
    </row>
    <row r="104" customFormat="false" ht="15" hidden="false" customHeight="false" outlineLevel="0" collapsed="false">
      <c r="B104" s="90" t="s">
        <v>5</v>
      </c>
      <c r="C104" s="91" t="s">
        <v>74</v>
      </c>
      <c r="D104" s="91" t="s">
        <v>75</v>
      </c>
      <c r="E104" s="91" t="s">
        <v>76</v>
      </c>
      <c r="F104" s="91" t="s">
        <v>77</v>
      </c>
      <c r="G104" s="91" t="s">
        <v>78</v>
      </c>
      <c r="H104" s="91" t="s">
        <v>79</v>
      </c>
      <c r="I104" s="92" t="str">
        <f aca="false">B104</f>
        <v>SIZE</v>
      </c>
      <c r="J104" s="73"/>
      <c r="K104" s="73"/>
      <c r="L104" s="73"/>
      <c r="Z104" s="5"/>
      <c r="AA104" s="5"/>
      <c r="AI104" s="2"/>
      <c r="AJ104" s="2"/>
      <c r="AL104" s="7"/>
      <c r="AM104" s="8"/>
      <c r="AN104" s="88"/>
      <c r="AO104" s="87"/>
      <c r="AP104" s="13"/>
      <c r="AQ104" s="31"/>
      <c r="AR104" s="52"/>
      <c r="AS104" s="52"/>
      <c r="AV104" s="2"/>
      <c r="AW104" s="2"/>
    </row>
    <row r="105" customFormat="false" ht="15" hidden="false" customHeight="false" outlineLevel="0" collapsed="false">
      <c r="B105" s="90" t="s">
        <v>94</v>
      </c>
      <c r="C105" s="93" t="n">
        <f aca="false">$G105*C$39</f>
        <v>0.074</v>
      </c>
      <c r="D105" s="93" t="n">
        <f aca="false">$G105*D$39</f>
        <v>0.111</v>
      </c>
      <c r="E105" s="93" t="n">
        <f aca="false">$G105*E$39</f>
        <v>0.09805</v>
      </c>
      <c r="F105" s="93" t="n">
        <f aca="false">$G105*F$39</f>
        <v>0.05735</v>
      </c>
      <c r="G105" s="93" t="n">
        <v>0.185</v>
      </c>
      <c r="H105" s="93" t="n">
        <f aca="false">$G105*H$39</f>
        <v>0.04625</v>
      </c>
      <c r="I105" s="92" t="str">
        <f aca="false">B105</f>
        <v>3/8"</v>
      </c>
      <c r="J105" s="73"/>
      <c r="K105" s="73"/>
      <c r="L105" s="73"/>
      <c r="Z105" s="5"/>
      <c r="AA105" s="5"/>
      <c r="AI105" s="2"/>
      <c r="AJ105" s="2"/>
      <c r="AL105" s="7"/>
      <c r="AM105" s="8"/>
      <c r="AN105" s="88"/>
      <c r="AO105" s="87"/>
      <c r="AP105" s="13"/>
      <c r="AQ105" s="31"/>
      <c r="AR105" s="52"/>
      <c r="AS105" s="52"/>
      <c r="AV105" s="2"/>
      <c r="AW105" s="2"/>
    </row>
    <row r="106" customFormat="false" ht="15" hidden="false" customHeight="false" outlineLevel="0" collapsed="false">
      <c r="A106" s="52"/>
      <c r="B106" s="94" t="s">
        <v>83</v>
      </c>
      <c r="C106" s="93" t="n">
        <f aca="false">$G106*C$39</f>
        <v>0.1208</v>
      </c>
      <c r="D106" s="93" t="n">
        <f aca="false">$G106*D$39</f>
        <v>0.1812</v>
      </c>
      <c r="E106" s="93" t="n">
        <f aca="false">$G106*E$39</f>
        <v>0.16006</v>
      </c>
      <c r="F106" s="93" t="n">
        <f aca="false">$G106*F$39</f>
        <v>0.09362</v>
      </c>
      <c r="G106" s="93" t="n">
        <v>0.302</v>
      </c>
      <c r="H106" s="93" t="n">
        <f aca="false">$G106*H$39</f>
        <v>0.0755</v>
      </c>
      <c r="I106" s="92" t="str">
        <f aca="false">B106</f>
        <v>1/2"</v>
      </c>
      <c r="K106" s="73"/>
      <c r="L106" s="73"/>
      <c r="Z106" s="5"/>
      <c r="AA106" s="5"/>
      <c r="AI106" s="2"/>
      <c r="AJ106" s="2"/>
      <c r="AL106" s="7"/>
      <c r="AM106" s="8"/>
      <c r="AN106" s="88"/>
      <c r="AO106" s="87"/>
      <c r="AP106" s="13"/>
      <c r="AQ106" s="31"/>
      <c r="AR106" s="52"/>
      <c r="AS106" s="52"/>
      <c r="AV106" s="2"/>
      <c r="AW106" s="2"/>
    </row>
    <row r="107" customFormat="false" ht="15" hidden="false" customHeight="false" outlineLevel="0" collapsed="false">
      <c r="B107" s="94" t="s">
        <v>86</v>
      </c>
      <c r="C107" s="93" t="n">
        <f aca="false">$G107*C$39</f>
        <v>0.2088</v>
      </c>
      <c r="D107" s="93" t="n">
        <f aca="false">$G107*D$39</f>
        <v>0.3132</v>
      </c>
      <c r="E107" s="93" t="n">
        <f aca="false">$G107*E$39</f>
        <v>0.27666</v>
      </c>
      <c r="F107" s="93" t="n">
        <f aca="false">$G107*F$39</f>
        <v>0.16182</v>
      </c>
      <c r="G107" s="93" t="n">
        <v>0.522</v>
      </c>
      <c r="H107" s="93" t="n">
        <f aca="false">$G107*H$39</f>
        <v>0.1305</v>
      </c>
      <c r="I107" s="92" t="str">
        <f aca="false">B107</f>
        <v>3/4"</v>
      </c>
      <c r="J107" s="71"/>
      <c r="K107" s="73"/>
      <c r="L107" s="73"/>
      <c r="Z107" s="5"/>
      <c r="AA107" s="5"/>
      <c r="AI107" s="2"/>
      <c r="AJ107" s="2"/>
      <c r="AL107" s="7"/>
      <c r="AM107" s="8"/>
      <c r="AN107" s="88"/>
      <c r="AO107" s="87"/>
      <c r="AP107" s="13"/>
      <c r="AQ107" s="31"/>
      <c r="AR107" s="52"/>
      <c r="AS107" s="52"/>
      <c r="AV107" s="2"/>
      <c r="AW107" s="2"/>
    </row>
    <row r="108" customFormat="false" ht="15" hidden="false" customHeight="false" outlineLevel="0" collapsed="false">
      <c r="B108" s="94" t="s">
        <v>89</v>
      </c>
      <c r="C108" s="93" t="n">
        <f aca="false">$G108*C$39</f>
        <v>0.3332</v>
      </c>
      <c r="D108" s="93" t="n">
        <f aca="false">$G108*D$39</f>
        <v>0.4998</v>
      </c>
      <c r="E108" s="93" t="n">
        <f aca="false">$G108*E$39</f>
        <v>0.44149</v>
      </c>
      <c r="F108" s="93" t="n">
        <f aca="false">$G108*F$39</f>
        <v>0.25823</v>
      </c>
      <c r="G108" s="93" t="n">
        <v>0.833</v>
      </c>
      <c r="H108" s="93" t="n">
        <f aca="false">$G108*H$39</f>
        <v>0.20825</v>
      </c>
      <c r="I108" s="92" t="str">
        <f aca="false">B108</f>
        <v>1"</v>
      </c>
      <c r="J108" s="73"/>
      <c r="K108" s="73"/>
      <c r="L108" s="73"/>
      <c r="Z108" s="5"/>
      <c r="AA108" s="5"/>
      <c r="AI108" s="2"/>
      <c r="AJ108" s="2"/>
      <c r="AL108" s="7"/>
      <c r="AM108" s="8"/>
      <c r="AN108" s="88"/>
      <c r="AO108" s="87"/>
      <c r="AP108" s="13"/>
      <c r="AQ108" s="31"/>
      <c r="AR108" s="52"/>
      <c r="AS108" s="52"/>
      <c r="AV108" s="2"/>
      <c r="AW108" s="2"/>
    </row>
    <row r="109" customFormat="false" ht="15" hidden="false" customHeight="false" outlineLevel="0" collapsed="false">
      <c r="B109" s="94" t="s">
        <v>93</v>
      </c>
      <c r="C109" s="93" t="n">
        <f aca="false">$G109*C$39</f>
        <v>0.5896</v>
      </c>
      <c r="D109" s="93" t="n">
        <f aca="false">$G109*D$39</f>
        <v>0.8844</v>
      </c>
      <c r="E109" s="93" t="n">
        <f aca="false">$G109*E$39</f>
        <v>0.78122</v>
      </c>
      <c r="F109" s="93" t="n">
        <f aca="false">$G109*F$39</f>
        <v>0.45694</v>
      </c>
      <c r="G109" s="93" t="n">
        <v>1.474</v>
      </c>
      <c r="H109" s="93" t="n">
        <f aca="false">$G109*H$39</f>
        <v>0.3685</v>
      </c>
      <c r="I109" s="92" t="str">
        <f aca="false">B109</f>
        <v>1 - 1/4"</v>
      </c>
      <c r="J109" s="73"/>
      <c r="K109" s="73"/>
      <c r="L109" s="73"/>
      <c r="Z109" s="5"/>
      <c r="AA109" s="5"/>
      <c r="AI109" s="2"/>
      <c r="AJ109" s="2"/>
      <c r="AL109" s="7"/>
      <c r="AM109" s="8"/>
      <c r="AN109" s="88"/>
      <c r="AO109" s="87"/>
      <c r="AP109" s="13"/>
      <c r="AQ109" s="31"/>
      <c r="AR109" s="52"/>
      <c r="AS109" s="52"/>
      <c r="AV109" s="2"/>
      <c r="AW109" s="2"/>
    </row>
    <row r="110" customFormat="false" ht="15" hidden="false" customHeight="false" outlineLevel="0" collapsed="false">
      <c r="B110" s="94" t="s">
        <v>97</v>
      </c>
      <c r="C110" s="93" t="n">
        <f aca="false">$G110*C$39</f>
        <v>0.7892</v>
      </c>
      <c r="D110" s="93" t="n">
        <f aca="false">$G110*D$39</f>
        <v>1.1838</v>
      </c>
      <c r="E110" s="93" t="n">
        <f aca="false">$G110*E$39</f>
        <v>1.04569</v>
      </c>
      <c r="F110" s="93" t="n">
        <f aca="false">$G110*F$39</f>
        <v>0.61163</v>
      </c>
      <c r="G110" s="93" t="n">
        <v>1.973</v>
      </c>
      <c r="H110" s="93" t="n">
        <f aca="false">$G110*H$39</f>
        <v>0.49325</v>
      </c>
      <c r="I110" s="92" t="str">
        <f aca="false">B110</f>
        <v>1 - 1/2"</v>
      </c>
      <c r="J110" s="73"/>
      <c r="K110" s="73"/>
      <c r="L110" s="73"/>
      <c r="Z110" s="5"/>
      <c r="AA110" s="5"/>
      <c r="AI110" s="2"/>
      <c r="AJ110" s="2"/>
      <c r="AL110" s="7"/>
      <c r="AM110" s="8"/>
      <c r="AN110" s="88"/>
      <c r="AO110" s="87"/>
      <c r="AP110" s="13"/>
      <c r="AQ110" s="31"/>
      <c r="AR110" s="52"/>
      <c r="AS110" s="52"/>
      <c r="AV110" s="2"/>
      <c r="AW110" s="2"/>
    </row>
    <row r="111" customFormat="false" ht="15" hidden="false" customHeight="false" outlineLevel="0" collapsed="false">
      <c r="B111" s="94" t="s">
        <v>101</v>
      </c>
      <c r="C111" s="93" t="n">
        <f aca="false">$G111*C$39</f>
        <v>1.314</v>
      </c>
      <c r="D111" s="93" t="n">
        <f aca="false">$G111*D$39</f>
        <v>1.971</v>
      </c>
      <c r="E111" s="93" t="n">
        <f aca="false">$G111*E$39</f>
        <v>1.74105</v>
      </c>
      <c r="F111" s="93" t="n">
        <f aca="false">$G111*F$39</f>
        <v>1.01835</v>
      </c>
      <c r="G111" s="93" t="n">
        <v>3.285</v>
      </c>
      <c r="H111" s="93" t="n">
        <f aca="false">$G111*H$39</f>
        <v>0.82125</v>
      </c>
      <c r="I111" s="92" t="str">
        <f aca="false">B111</f>
        <v>2"</v>
      </c>
      <c r="J111" s="73"/>
      <c r="K111" s="73"/>
      <c r="L111" s="73"/>
      <c r="M111" s="21"/>
      <c r="Z111" s="5"/>
      <c r="AA111" s="5"/>
      <c r="AI111" s="2"/>
      <c r="AJ111" s="2"/>
      <c r="AL111" s="7"/>
      <c r="AM111" s="8"/>
      <c r="AN111" s="88"/>
      <c r="AO111" s="87"/>
      <c r="AP111" s="13"/>
      <c r="AQ111" s="31"/>
      <c r="AR111" s="52"/>
      <c r="AS111" s="52"/>
      <c r="AV111" s="2"/>
      <c r="AW111" s="2"/>
    </row>
    <row r="112" customFormat="false" ht="15" hidden="false" customHeight="false" outlineLevel="0" collapsed="false">
      <c r="J112" s="73"/>
      <c r="K112" s="73"/>
      <c r="L112" s="73"/>
      <c r="Z112" s="5"/>
      <c r="AA112" s="5"/>
      <c r="AI112" s="2"/>
      <c r="AJ112" s="2"/>
      <c r="AL112" s="7"/>
      <c r="AM112" s="8"/>
      <c r="AN112" s="88"/>
      <c r="AO112" s="87"/>
      <c r="AP112" s="13"/>
      <c r="AQ112" s="31"/>
      <c r="AR112" s="52"/>
      <c r="AS112" s="52"/>
      <c r="AV112" s="2"/>
      <c r="AW112" s="2"/>
    </row>
    <row r="113" customFormat="false" ht="15" hidden="false" customHeight="false" outlineLevel="0" collapsed="false">
      <c r="A113" s="1" t="s">
        <v>211</v>
      </c>
      <c r="B113" s="89" t="s">
        <v>212</v>
      </c>
      <c r="C113" s="89"/>
      <c r="D113" s="89"/>
      <c r="E113" s="89"/>
      <c r="F113" s="89"/>
      <c r="G113" s="89"/>
      <c r="H113" s="89"/>
      <c r="I113" s="89"/>
      <c r="J113" s="73"/>
      <c r="K113" s="73"/>
      <c r="L113" s="73"/>
      <c r="Z113" s="5"/>
      <c r="AA113" s="5"/>
      <c r="AI113" s="2"/>
      <c r="AJ113" s="2"/>
      <c r="AL113" s="7"/>
      <c r="AM113" s="8"/>
      <c r="AN113" s="88"/>
      <c r="AO113" s="87"/>
      <c r="AP113" s="13"/>
      <c r="AQ113" s="31"/>
      <c r="AR113" s="52"/>
      <c r="AS113" s="52"/>
      <c r="AV113" s="2"/>
      <c r="AW113" s="2"/>
    </row>
    <row r="114" customFormat="false" ht="15" hidden="false" customHeight="false" outlineLevel="0" collapsed="false">
      <c r="B114" s="90" t="s">
        <v>65</v>
      </c>
      <c r="C114" s="91" t="s">
        <v>66</v>
      </c>
      <c r="D114" s="91" t="s">
        <v>67</v>
      </c>
      <c r="E114" s="91" t="s">
        <v>68</v>
      </c>
      <c r="F114" s="91" t="s">
        <v>69</v>
      </c>
      <c r="G114" s="91" t="s">
        <v>7</v>
      </c>
      <c r="H114" s="91" t="s">
        <v>70</v>
      </c>
      <c r="I114" s="92" t="str">
        <f aca="false">B114</f>
        <v>TRADE</v>
      </c>
      <c r="J114" s="73"/>
      <c r="K114" s="73"/>
      <c r="L114" s="73"/>
      <c r="Z114" s="5"/>
      <c r="AA114" s="5"/>
      <c r="AI114" s="2"/>
      <c r="AJ114" s="2"/>
      <c r="AL114" s="7"/>
      <c r="AM114" s="8"/>
      <c r="AN114" s="88"/>
      <c r="AO114" s="87"/>
      <c r="AP114" s="13"/>
      <c r="AQ114" s="31"/>
      <c r="AR114" s="52"/>
      <c r="AS114" s="52"/>
      <c r="AV114" s="2"/>
      <c r="AW114" s="2"/>
    </row>
    <row r="115" customFormat="false" ht="15" hidden="false" customHeight="false" outlineLevel="0" collapsed="false">
      <c r="B115" s="90" t="s">
        <v>5</v>
      </c>
      <c r="C115" s="91" t="s">
        <v>74</v>
      </c>
      <c r="D115" s="91" t="s">
        <v>75</v>
      </c>
      <c r="E115" s="91" t="s">
        <v>76</v>
      </c>
      <c r="F115" s="91" t="s">
        <v>77</v>
      </c>
      <c r="G115" s="91" t="s">
        <v>78</v>
      </c>
      <c r="H115" s="91" t="s">
        <v>79</v>
      </c>
      <c r="I115" s="92" t="str">
        <f aca="false">B115</f>
        <v>SIZE</v>
      </c>
      <c r="J115" s="73"/>
      <c r="K115" s="73"/>
      <c r="L115" s="73"/>
      <c r="Z115" s="5"/>
      <c r="AA115" s="5"/>
      <c r="AI115" s="2"/>
      <c r="AJ115" s="2"/>
      <c r="AL115" s="7"/>
      <c r="AM115" s="8"/>
      <c r="AN115" s="88"/>
      <c r="AO115" s="87"/>
      <c r="AP115" s="13"/>
      <c r="AQ115" s="31"/>
      <c r="AR115" s="52"/>
      <c r="AS115" s="52"/>
      <c r="AV115" s="2"/>
      <c r="AW115" s="2"/>
    </row>
    <row r="116" customFormat="false" ht="15" hidden="false" customHeight="false" outlineLevel="0" collapsed="false">
      <c r="B116" s="94" t="s">
        <v>94</v>
      </c>
      <c r="C116" s="93" t="n">
        <f aca="false">$G116*C$39</f>
        <v>0.0768</v>
      </c>
      <c r="D116" s="93" t="n">
        <f aca="false">$G116*D$39</f>
        <v>0.1152</v>
      </c>
      <c r="E116" s="93" t="n">
        <f aca="false">$G116*E$39</f>
        <v>0.10176</v>
      </c>
      <c r="F116" s="93" t="n">
        <f aca="false">$G116*F$39</f>
        <v>0.05952</v>
      </c>
      <c r="G116" s="93" t="n">
        <v>0.192</v>
      </c>
      <c r="H116" s="93" t="n">
        <f aca="false">$G116*H$39</f>
        <v>0.048</v>
      </c>
      <c r="I116" s="92" t="str">
        <f aca="false">B116</f>
        <v>3/8"</v>
      </c>
      <c r="J116" s="73"/>
      <c r="K116" s="73"/>
      <c r="L116" s="73"/>
      <c r="Z116" s="5"/>
      <c r="AA116" s="5"/>
      <c r="AI116" s="2"/>
      <c r="AJ116" s="2"/>
      <c r="AL116" s="7"/>
      <c r="AM116" s="8"/>
      <c r="AN116" s="88"/>
      <c r="AO116" s="87"/>
      <c r="AP116" s="13"/>
      <c r="AQ116" s="31"/>
      <c r="AR116" s="52"/>
      <c r="AS116" s="52"/>
      <c r="AV116" s="2"/>
      <c r="AW116" s="2"/>
    </row>
    <row r="117" customFormat="false" ht="15" hidden="false" customHeight="false" outlineLevel="0" collapsed="false">
      <c r="B117" s="94" t="s">
        <v>83</v>
      </c>
      <c r="C117" s="93" t="n">
        <f aca="false">$G117*C$39</f>
        <v>0.1256</v>
      </c>
      <c r="D117" s="93" t="n">
        <f aca="false">$G117*D$39</f>
        <v>0.1884</v>
      </c>
      <c r="E117" s="93" t="n">
        <f aca="false">$G117*E$39</f>
        <v>0.16642</v>
      </c>
      <c r="F117" s="93" t="n">
        <f aca="false">$G117*F$39</f>
        <v>0.09734</v>
      </c>
      <c r="G117" s="93" t="n">
        <v>0.314</v>
      </c>
      <c r="H117" s="93" t="n">
        <f aca="false">$G117*H$39</f>
        <v>0.0785</v>
      </c>
      <c r="I117" s="92" t="str">
        <f aca="false">B117</f>
        <v>1/2"</v>
      </c>
      <c r="Z117" s="5"/>
      <c r="AA117" s="5"/>
      <c r="AI117" s="2"/>
      <c r="AJ117" s="2"/>
      <c r="AL117" s="7"/>
      <c r="AM117" s="8"/>
      <c r="AN117" s="88"/>
      <c r="AO117" s="87"/>
      <c r="AP117" s="13"/>
      <c r="AQ117" s="31"/>
      <c r="AR117" s="52"/>
      <c r="AS117" s="52"/>
      <c r="AV117" s="2"/>
      <c r="AW117" s="2"/>
    </row>
    <row r="118" customFormat="false" ht="15" hidden="false" customHeight="false" outlineLevel="0" collapsed="false">
      <c r="B118" s="94" t="s">
        <v>86</v>
      </c>
      <c r="C118" s="93" t="n">
        <f aca="false">$G118*C$39</f>
        <v>0.2164</v>
      </c>
      <c r="D118" s="93" t="n">
        <f aca="false">$G118*D$39</f>
        <v>0.3246</v>
      </c>
      <c r="E118" s="93" t="n">
        <f aca="false">$G118*E$39</f>
        <v>0.28673</v>
      </c>
      <c r="F118" s="93" t="n">
        <f aca="false">$G118*F$39</f>
        <v>0.16771</v>
      </c>
      <c r="G118" s="93" t="n">
        <v>0.541</v>
      </c>
      <c r="H118" s="93" t="n">
        <f aca="false">$G118*H$39</f>
        <v>0.13525</v>
      </c>
      <c r="I118" s="92" t="str">
        <f aca="false">B118</f>
        <v>3/4"</v>
      </c>
      <c r="J118" s="71"/>
      <c r="K118" s="71"/>
      <c r="L118" s="71"/>
      <c r="Z118" s="5"/>
      <c r="AA118" s="5"/>
      <c r="AI118" s="2"/>
      <c r="AJ118" s="2"/>
      <c r="AL118" s="7"/>
      <c r="AM118" s="8"/>
      <c r="AN118" s="88"/>
      <c r="AO118" s="87"/>
      <c r="AP118" s="13"/>
      <c r="AQ118" s="31"/>
      <c r="AR118" s="52"/>
      <c r="AS118" s="52"/>
      <c r="AV118" s="2"/>
      <c r="AW118" s="2"/>
    </row>
    <row r="119" customFormat="false" ht="15" hidden="false" customHeight="false" outlineLevel="0" collapsed="false">
      <c r="B119" s="94" t="s">
        <v>89</v>
      </c>
      <c r="C119" s="93" t="n">
        <f aca="false">$G119*C$39</f>
        <v>0.3492</v>
      </c>
      <c r="D119" s="93" t="n">
        <f aca="false">$G119*D$39</f>
        <v>0.5238</v>
      </c>
      <c r="E119" s="93" t="n">
        <f aca="false">$G119*E$39</f>
        <v>0.46269</v>
      </c>
      <c r="F119" s="93" t="n">
        <f aca="false">$G119*F$39</f>
        <v>0.27063</v>
      </c>
      <c r="G119" s="93" t="n">
        <v>0.873</v>
      </c>
      <c r="H119" s="93" t="n">
        <f aca="false">$G119*H$39</f>
        <v>0.21825</v>
      </c>
      <c r="I119" s="92" t="str">
        <f aca="false">B119</f>
        <v>1"</v>
      </c>
      <c r="J119" s="73"/>
      <c r="K119" s="73"/>
      <c r="L119" s="73"/>
      <c r="Z119" s="5"/>
      <c r="AA119" s="5"/>
      <c r="AI119" s="2"/>
      <c r="AJ119" s="2"/>
      <c r="AL119" s="7"/>
      <c r="AM119" s="8"/>
      <c r="AN119" s="88"/>
      <c r="AO119" s="87"/>
      <c r="AP119" s="13"/>
      <c r="AQ119" s="31"/>
      <c r="AR119" s="52"/>
      <c r="AS119" s="52"/>
      <c r="AV119" s="2"/>
      <c r="AW119" s="2"/>
    </row>
    <row r="120" customFormat="false" ht="15" hidden="false" customHeight="false" outlineLevel="0" collapsed="false">
      <c r="B120" s="94" t="s">
        <v>93</v>
      </c>
      <c r="C120" s="93" t="n">
        <f aca="false">$G120*C$39</f>
        <v>0.6112</v>
      </c>
      <c r="D120" s="93" t="n">
        <f aca="false">$G120*D$39</f>
        <v>0.9168</v>
      </c>
      <c r="E120" s="93" t="n">
        <f aca="false">$G120*E$39</f>
        <v>0.80984</v>
      </c>
      <c r="F120" s="93" t="n">
        <f aca="false">$G120*F$39</f>
        <v>0.47368</v>
      </c>
      <c r="G120" s="93" t="n">
        <v>1.528</v>
      </c>
      <c r="H120" s="93" t="n">
        <f aca="false">$G120*H$39</f>
        <v>0.382</v>
      </c>
      <c r="I120" s="92" t="str">
        <f aca="false">B120</f>
        <v>1 - 1/4"</v>
      </c>
      <c r="J120" s="73"/>
      <c r="K120" s="73"/>
      <c r="L120" s="73"/>
      <c r="Z120" s="5"/>
      <c r="AA120" s="5"/>
      <c r="AI120" s="2"/>
      <c r="AJ120" s="2"/>
      <c r="AL120" s="7"/>
      <c r="AM120" s="8"/>
      <c r="AN120" s="88"/>
      <c r="AO120" s="87"/>
      <c r="AP120" s="13"/>
      <c r="AQ120" s="31"/>
      <c r="AR120" s="52"/>
      <c r="AS120" s="52"/>
      <c r="AV120" s="2"/>
      <c r="AW120" s="2"/>
    </row>
    <row r="121" customFormat="false" ht="15" hidden="false" customHeight="false" outlineLevel="0" collapsed="false">
      <c r="B121" s="94" t="s">
        <v>97</v>
      </c>
      <c r="C121" s="93" t="n">
        <f aca="false">$G121*C$39</f>
        <v>0.7924</v>
      </c>
      <c r="D121" s="93" t="n">
        <f aca="false">$G121*D$39</f>
        <v>1.1886</v>
      </c>
      <c r="E121" s="93" t="n">
        <f aca="false">$G121*E$39</f>
        <v>1.04993</v>
      </c>
      <c r="F121" s="93" t="n">
        <f aca="false">$G121*F$39</f>
        <v>0.61411</v>
      </c>
      <c r="G121" s="93" t="n">
        <v>1.981</v>
      </c>
      <c r="H121" s="93" t="n">
        <f aca="false">$G121*H$39</f>
        <v>0.49525</v>
      </c>
      <c r="I121" s="92" t="str">
        <f aca="false">B121</f>
        <v>1 - 1/2"</v>
      </c>
      <c r="J121" s="73"/>
      <c r="K121" s="73"/>
      <c r="L121" s="73"/>
      <c r="Z121" s="5"/>
      <c r="AA121" s="5"/>
      <c r="AI121" s="2"/>
      <c r="AJ121" s="2"/>
      <c r="AL121" s="7"/>
      <c r="AM121" s="8"/>
      <c r="AN121" s="88"/>
      <c r="AO121" s="87"/>
      <c r="AP121" s="13"/>
      <c r="AQ121" s="31"/>
      <c r="AR121" s="52"/>
      <c r="AS121" s="52"/>
      <c r="AV121" s="2"/>
      <c r="AW121" s="2"/>
    </row>
    <row r="122" customFormat="false" ht="15" hidden="false" customHeight="false" outlineLevel="0" collapsed="false">
      <c r="B122" s="94" t="s">
        <v>101</v>
      </c>
      <c r="C122" s="93" t="n">
        <f aca="false">$G122*C$39</f>
        <v>1.2984</v>
      </c>
      <c r="D122" s="93" t="n">
        <f aca="false">$G122*D$39</f>
        <v>1.9476</v>
      </c>
      <c r="E122" s="93" t="n">
        <f aca="false">$G122*E$39</f>
        <v>1.72038</v>
      </c>
      <c r="F122" s="93" t="n">
        <f aca="false">$G122*F$39</f>
        <v>1.00626</v>
      </c>
      <c r="G122" s="93" t="n">
        <v>3.246</v>
      </c>
      <c r="H122" s="93" t="n">
        <f aca="false">$G122*H$39</f>
        <v>0.8115</v>
      </c>
      <c r="I122" s="92" t="str">
        <f aca="false">B122</f>
        <v>2"</v>
      </c>
      <c r="J122" s="73"/>
      <c r="K122" s="73"/>
      <c r="L122" s="73"/>
      <c r="Z122" s="5"/>
      <c r="AA122" s="5"/>
      <c r="AI122" s="2"/>
      <c r="AJ122" s="2"/>
      <c r="AL122" s="7"/>
      <c r="AM122" s="8"/>
      <c r="AN122" s="88"/>
      <c r="AO122" s="87"/>
      <c r="AP122" s="13"/>
      <c r="AQ122" s="31"/>
      <c r="AR122" s="52"/>
      <c r="AS122" s="52"/>
      <c r="AV122" s="2"/>
      <c r="AW122" s="2"/>
    </row>
    <row r="123" customFormat="false" ht="15" hidden="false" customHeight="false" outlineLevel="0" collapsed="false">
      <c r="B123" s="94" t="s">
        <v>104</v>
      </c>
      <c r="C123" s="93" t="n">
        <f aca="false">$G123*C$39</f>
        <v>1.9524</v>
      </c>
      <c r="D123" s="93" t="n">
        <f aca="false">$G123*D$39</f>
        <v>2.9286</v>
      </c>
      <c r="E123" s="93" t="n">
        <f aca="false">$G123*E$39</f>
        <v>2.58693</v>
      </c>
      <c r="F123" s="93" t="n">
        <f aca="false">$G123*F$39</f>
        <v>1.51311</v>
      </c>
      <c r="G123" s="93" t="n">
        <v>4.881</v>
      </c>
      <c r="H123" s="93" t="n">
        <f aca="false">$G123*H$39</f>
        <v>1.22025</v>
      </c>
      <c r="I123" s="92" t="str">
        <f aca="false">B123</f>
        <v>2 - 1/2"</v>
      </c>
      <c r="J123" s="73"/>
      <c r="K123" s="73"/>
      <c r="L123" s="73"/>
      <c r="Z123" s="5"/>
      <c r="AA123" s="5"/>
      <c r="AI123" s="2"/>
      <c r="AJ123" s="2"/>
      <c r="AL123" s="7"/>
      <c r="AM123" s="8"/>
      <c r="AN123" s="88"/>
      <c r="AO123" s="87"/>
      <c r="AP123" s="13"/>
      <c r="AQ123" s="31"/>
      <c r="AR123" s="52"/>
      <c r="AS123" s="52"/>
      <c r="AV123" s="2"/>
      <c r="AW123" s="2"/>
    </row>
    <row r="124" customFormat="false" ht="15" hidden="false" customHeight="false" outlineLevel="0" collapsed="false">
      <c r="B124" s="94" t="s">
        <v>108</v>
      </c>
      <c r="C124" s="93" t="n">
        <f aca="false">$G124*C$39</f>
        <v>2.99</v>
      </c>
      <c r="D124" s="93" t="n">
        <f aca="false">$G124*D$39</f>
        <v>4.485</v>
      </c>
      <c r="E124" s="93" t="n">
        <f aca="false">$G124*E$39</f>
        <v>3.96175</v>
      </c>
      <c r="F124" s="93" t="n">
        <f aca="false">$G124*F$39</f>
        <v>2.31725</v>
      </c>
      <c r="G124" s="93" t="n">
        <v>7.475</v>
      </c>
      <c r="H124" s="93" t="n">
        <f aca="false">$G124*H$39</f>
        <v>1.86875</v>
      </c>
      <c r="I124" s="92" t="str">
        <f aca="false">B124</f>
        <v>3"</v>
      </c>
      <c r="J124" s="73"/>
      <c r="K124" s="73"/>
      <c r="L124" s="73"/>
      <c r="Z124" s="5"/>
      <c r="AA124" s="5"/>
      <c r="AI124" s="2"/>
      <c r="AJ124" s="2"/>
      <c r="AL124" s="7"/>
      <c r="AM124" s="8"/>
      <c r="AN124" s="88"/>
      <c r="AO124" s="87"/>
      <c r="AP124" s="13"/>
      <c r="AQ124" s="31"/>
      <c r="AR124" s="52"/>
      <c r="AS124" s="52"/>
      <c r="AV124" s="2"/>
      <c r="AW124" s="2"/>
    </row>
    <row r="125" customFormat="false" ht="15" hidden="false" customHeight="false" outlineLevel="0" collapsed="false">
      <c r="B125" s="94" t="s">
        <v>112</v>
      </c>
      <c r="C125" s="93" t="n">
        <f aca="false">$G125*C$39</f>
        <v>3.8924</v>
      </c>
      <c r="D125" s="93" t="n">
        <f aca="false">$G125*D$39</f>
        <v>5.8386</v>
      </c>
      <c r="E125" s="93" t="n">
        <f aca="false">$G125*E$39</f>
        <v>5.15743</v>
      </c>
      <c r="F125" s="93" t="n">
        <f aca="false">$G125*F$39</f>
        <v>3.01661</v>
      </c>
      <c r="G125" s="93" t="n">
        <v>9.731</v>
      </c>
      <c r="H125" s="93" t="n">
        <f aca="false">$G125*H$39</f>
        <v>2.43275</v>
      </c>
      <c r="I125" s="92" t="str">
        <f aca="false">B125</f>
        <v>3 - 1/2"</v>
      </c>
      <c r="J125" s="73"/>
      <c r="K125" s="73"/>
      <c r="L125" s="73"/>
      <c r="Z125" s="5"/>
      <c r="AA125" s="5"/>
      <c r="AI125" s="2"/>
      <c r="AJ125" s="2"/>
      <c r="AL125" s="7"/>
      <c r="AM125" s="8"/>
      <c r="AN125" s="88"/>
      <c r="AO125" s="87"/>
      <c r="AP125" s="13"/>
      <c r="AQ125" s="31"/>
      <c r="AR125" s="52"/>
      <c r="AS125" s="52"/>
      <c r="AV125" s="2"/>
      <c r="AW125" s="2"/>
    </row>
    <row r="126" customFormat="false" ht="15" hidden="false" customHeight="false" outlineLevel="0" collapsed="false">
      <c r="B126" s="94" t="s">
        <v>115</v>
      </c>
      <c r="C126" s="93" t="n">
        <f aca="false">$G126*C$39</f>
        <v>5.0768</v>
      </c>
      <c r="D126" s="93" t="n">
        <f aca="false">$G126*D$39</f>
        <v>7.6152</v>
      </c>
      <c r="E126" s="93" t="n">
        <f aca="false">$G126*E$39</f>
        <v>6.72676</v>
      </c>
      <c r="F126" s="93" t="n">
        <f aca="false">$G126*F$39</f>
        <v>3.93452</v>
      </c>
      <c r="G126" s="93" t="n">
        <v>12.692</v>
      </c>
      <c r="H126" s="93" t="n">
        <f aca="false">$G126*H$39</f>
        <v>3.173</v>
      </c>
      <c r="I126" s="92" t="str">
        <f aca="false">B126</f>
        <v>4"</v>
      </c>
      <c r="J126" s="73"/>
      <c r="K126" s="73"/>
      <c r="L126" s="73"/>
      <c r="Z126" s="5"/>
      <c r="AA126" s="5"/>
      <c r="AI126" s="2"/>
      <c r="AJ126" s="2"/>
      <c r="AL126" s="7"/>
      <c r="AM126" s="8"/>
      <c r="AN126" s="88"/>
      <c r="AO126" s="87"/>
      <c r="AP126" s="13"/>
      <c r="AQ126" s="31"/>
      <c r="AR126" s="52"/>
      <c r="AS126" s="52"/>
      <c r="AV126" s="2"/>
      <c r="AW126" s="2"/>
    </row>
    <row r="127" s="2" customFormat="true" ht="15" hidden="false" customHeight="false" outlineLevel="0" collapsed="false">
      <c r="A127" s="1"/>
      <c r="B127" s="94" t="s">
        <v>213</v>
      </c>
      <c r="C127" s="93" t="s">
        <v>137</v>
      </c>
      <c r="D127" s="93" t="s">
        <v>137</v>
      </c>
      <c r="E127" s="93" t="s">
        <v>137</v>
      </c>
      <c r="F127" s="93" t="s">
        <v>137</v>
      </c>
      <c r="G127" s="93" t="s">
        <v>137</v>
      </c>
      <c r="H127" s="93" t="s">
        <v>137</v>
      </c>
      <c r="I127" s="92" t="str">
        <f aca="false">B127</f>
        <v>5"</v>
      </c>
      <c r="J127" s="73"/>
      <c r="K127" s="73"/>
      <c r="L127" s="73"/>
      <c r="M127" s="88"/>
      <c r="Y127" s="55"/>
      <c r="AL127" s="7"/>
      <c r="AM127" s="76"/>
      <c r="AN127" s="88"/>
      <c r="AO127" s="87"/>
      <c r="AP127" s="13"/>
      <c r="AQ127" s="31"/>
      <c r="AR127" s="52"/>
      <c r="AS127" s="52"/>
      <c r="AT127" s="5"/>
      <c r="AU127" s="11"/>
    </row>
    <row r="128" s="2" customFormat="true" ht="15" hidden="false" customHeight="false" outlineLevel="0" collapsed="false">
      <c r="A128" s="1"/>
      <c r="B128" s="94" t="s">
        <v>214</v>
      </c>
      <c r="C128" s="93" t="s">
        <v>137</v>
      </c>
      <c r="D128" s="93" t="s">
        <v>137</v>
      </c>
      <c r="E128" s="93" t="s">
        <v>137</v>
      </c>
      <c r="F128" s="93" t="s">
        <v>137</v>
      </c>
      <c r="G128" s="93" t="s">
        <v>137</v>
      </c>
      <c r="H128" s="93" t="s">
        <v>137</v>
      </c>
      <c r="I128" s="92" t="str">
        <f aca="false">B128</f>
        <v>6"</v>
      </c>
      <c r="J128" s="73"/>
      <c r="K128" s="73"/>
      <c r="L128" s="73"/>
      <c r="M128" s="88"/>
      <c r="AL128" s="7"/>
      <c r="AM128" s="8"/>
      <c r="AN128" s="88"/>
      <c r="AO128" s="87"/>
      <c r="AP128" s="13"/>
      <c r="AQ128" s="31"/>
      <c r="AR128" s="52"/>
      <c r="AS128" s="52"/>
      <c r="AT128" s="5"/>
      <c r="AU128" s="11"/>
    </row>
    <row r="129" customFormat="false" ht="15" hidden="false" customHeight="false" outlineLevel="0" collapsed="false">
      <c r="J129" s="73"/>
      <c r="K129" s="73"/>
      <c r="L129" s="73"/>
      <c r="M129" s="73"/>
      <c r="N129" s="20"/>
      <c r="O129" s="20"/>
      <c r="P129" s="20"/>
      <c r="Q129" s="20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8"/>
      <c r="AN129" s="88"/>
      <c r="AO129" s="87"/>
      <c r="AP129" s="13"/>
      <c r="AQ129" s="31"/>
      <c r="AR129" s="52"/>
      <c r="AS129" s="52"/>
      <c r="AV129" s="2"/>
      <c r="AW129" s="2"/>
    </row>
    <row r="130" s="2" customFormat="true" ht="15" hidden="false" customHeight="false" outlineLevel="0" collapsed="false">
      <c r="A130" s="1" t="s">
        <v>215</v>
      </c>
      <c r="B130" s="89" t="s">
        <v>216</v>
      </c>
      <c r="C130" s="89"/>
      <c r="D130" s="89"/>
      <c r="E130" s="89"/>
      <c r="F130" s="89"/>
      <c r="G130" s="89"/>
      <c r="H130" s="89"/>
      <c r="I130" s="89"/>
      <c r="J130" s="73"/>
      <c r="K130" s="73"/>
      <c r="L130" s="73"/>
      <c r="M130" s="88"/>
      <c r="AL130" s="7"/>
      <c r="AM130" s="8"/>
      <c r="AN130" s="73"/>
      <c r="AO130" s="87"/>
      <c r="AP130" s="13"/>
      <c r="AQ130" s="31"/>
      <c r="AR130" s="52"/>
      <c r="AS130" s="52"/>
      <c r="AT130" s="5"/>
      <c r="AU130" s="11"/>
    </row>
    <row r="131" s="2" customFormat="true" ht="15.75" hidden="false" customHeight="false" outlineLevel="0" collapsed="false">
      <c r="A131" s="1"/>
      <c r="B131" s="94" t="s">
        <v>65</v>
      </c>
      <c r="C131" s="95" t="s">
        <v>66</v>
      </c>
      <c r="D131" s="95" t="s">
        <v>67</v>
      </c>
      <c r="E131" s="95" t="s">
        <v>68</v>
      </c>
      <c r="F131" s="95" t="s">
        <v>69</v>
      </c>
      <c r="G131" s="95" t="s">
        <v>7</v>
      </c>
      <c r="H131" s="95" t="s">
        <v>70</v>
      </c>
      <c r="I131" s="92" t="s">
        <v>65</v>
      </c>
      <c r="J131" s="73"/>
      <c r="K131" s="73"/>
      <c r="L131" s="73"/>
      <c r="M131" s="88"/>
      <c r="AL131" s="7"/>
      <c r="AM131" s="8"/>
      <c r="AN131" s="88"/>
      <c r="AO131" s="87"/>
      <c r="AP131" s="17"/>
      <c r="AQ131" s="31"/>
      <c r="AR131" s="52"/>
      <c r="AS131" s="52"/>
      <c r="AT131" s="5"/>
      <c r="AU131" s="11"/>
    </row>
    <row r="132" s="20" customFormat="true" ht="15" hidden="false" customHeight="false" outlineLevel="0" collapsed="false">
      <c r="A132" s="1"/>
      <c r="B132" s="94" t="s">
        <v>5</v>
      </c>
      <c r="C132" s="95" t="s">
        <v>74</v>
      </c>
      <c r="D132" s="95" t="s">
        <v>75</v>
      </c>
      <c r="E132" s="95" t="s">
        <v>76</v>
      </c>
      <c r="F132" s="95" t="s">
        <v>77</v>
      </c>
      <c r="G132" s="95" t="s">
        <v>78</v>
      </c>
      <c r="H132" s="95" t="s">
        <v>79</v>
      </c>
      <c r="I132" s="92" t="s">
        <v>5</v>
      </c>
      <c r="J132" s="73"/>
      <c r="K132" s="73"/>
      <c r="L132" s="73"/>
      <c r="M132" s="8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7"/>
      <c r="AM132" s="8"/>
      <c r="AN132" s="88"/>
      <c r="AO132" s="87"/>
      <c r="AP132" s="13"/>
      <c r="AQ132" s="96"/>
      <c r="AR132" s="1"/>
      <c r="AS132" s="1"/>
      <c r="AU132" s="78"/>
    </row>
    <row r="133" s="2" customFormat="true" ht="15" hidden="false" customHeight="false" outlineLevel="0" collapsed="false">
      <c r="A133" s="1"/>
      <c r="B133" s="94" t="s">
        <v>94</v>
      </c>
      <c r="C133" s="93" t="s">
        <v>137</v>
      </c>
      <c r="D133" s="93" t="s">
        <v>137</v>
      </c>
      <c r="E133" s="93" t="s">
        <v>137</v>
      </c>
      <c r="F133" s="93" t="s">
        <v>137</v>
      </c>
      <c r="G133" s="93" t="s">
        <v>137</v>
      </c>
      <c r="H133" s="93" t="s">
        <v>137</v>
      </c>
      <c r="I133" s="92" t="str">
        <f aca="false">B133</f>
        <v>3/8"</v>
      </c>
      <c r="J133" s="73"/>
      <c r="K133" s="73"/>
      <c r="L133" s="73"/>
      <c r="M133" s="88"/>
      <c r="AK133" s="7"/>
      <c r="AL133" s="8"/>
      <c r="AM133" s="88"/>
      <c r="AN133" s="87"/>
      <c r="AO133" s="73"/>
      <c r="AP133" s="13"/>
      <c r="AQ133" s="31"/>
      <c r="AR133" s="52"/>
      <c r="AS133" s="52"/>
      <c r="AT133" s="5"/>
      <c r="AU133" s="11"/>
    </row>
    <row r="134" s="2" customFormat="true" ht="15" hidden="false" customHeight="false" outlineLevel="0" collapsed="false">
      <c r="A134" s="1"/>
      <c r="B134" s="94" t="s">
        <v>83</v>
      </c>
      <c r="C134" s="93" t="n">
        <f aca="false">$G134*C$25</f>
        <v>0.1256</v>
      </c>
      <c r="D134" s="93" t="n">
        <f aca="false">$G134*D$25</f>
        <v>0.1884</v>
      </c>
      <c r="E134" s="93" t="n">
        <f aca="false">$G134*E$25</f>
        <v>0.16642</v>
      </c>
      <c r="F134" s="93" t="n">
        <f aca="false">$G134*F$25</f>
        <v>0.09734</v>
      </c>
      <c r="G134" s="93" t="n">
        <v>0.314</v>
      </c>
      <c r="H134" s="93" t="n">
        <f aca="false">$G134*H$25</f>
        <v>0.0785</v>
      </c>
      <c r="I134" s="92" t="str">
        <f aca="false">B134</f>
        <v>1/2"</v>
      </c>
      <c r="J134" s="3"/>
      <c r="K134" s="3"/>
      <c r="L134" s="3"/>
      <c r="M134" s="88"/>
      <c r="AK134" s="7"/>
      <c r="AL134" s="8"/>
      <c r="AM134" s="88"/>
      <c r="AN134" s="87"/>
      <c r="AO134" s="87"/>
      <c r="AP134" s="13"/>
      <c r="AQ134" s="31"/>
      <c r="AR134" s="52"/>
      <c r="AS134" s="52"/>
      <c r="AT134" s="5"/>
      <c r="AU134" s="11"/>
    </row>
    <row r="135" s="2" customFormat="true" ht="15" hidden="false" customHeight="false" outlineLevel="0" collapsed="false">
      <c r="A135" s="52"/>
      <c r="B135" s="94" t="s">
        <v>86</v>
      </c>
      <c r="C135" s="93" t="n">
        <f aca="false">$G135*C$25</f>
        <v>0.2196</v>
      </c>
      <c r="D135" s="93" t="n">
        <f aca="false">$G135*D$25</f>
        <v>0.3294</v>
      </c>
      <c r="E135" s="93" t="n">
        <f aca="false">$G135*E$25</f>
        <v>0.29097</v>
      </c>
      <c r="F135" s="93" t="n">
        <f aca="false">$G135*F$25</f>
        <v>0.17019</v>
      </c>
      <c r="G135" s="93" t="n">
        <v>0.549</v>
      </c>
      <c r="H135" s="93" t="n">
        <f aca="false">$G135*H$25</f>
        <v>0.13725</v>
      </c>
      <c r="I135" s="92" t="str">
        <f aca="false">B135</f>
        <v>3/4"</v>
      </c>
      <c r="J135" s="71"/>
      <c r="K135" s="71"/>
      <c r="L135" s="71"/>
      <c r="M135" s="88"/>
      <c r="AK135" s="7"/>
      <c r="AL135" s="8"/>
      <c r="AM135" s="88"/>
      <c r="AN135" s="87"/>
      <c r="AO135" s="87"/>
      <c r="AP135" s="97"/>
      <c r="AQ135" s="31"/>
      <c r="AR135" s="52"/>
      <c r="AS135" s="52"/>
      <c r="AT135" s="5"/>
      <c r="AU135" s="11"/>
    </row>
    <row r="136" s="2" customFormat="true" ht="15" hidden="false" customHeight="false" outlineLevel="0" collapsed="false">
      <c r="A136" s="52"/>
      <c r="B136" s="94" t="s">
        <v>89</v>
      </c>
      <c r="C136" s="93" t="n">
        <f aca="false">$G136*C$25</f>
        <v>0.3548</v>
      </c>
      <c r="D136" s="93" t="n">
        <f aca="false">$G136*D$25</f>
        <v>0.5322</v>
      </c>
      <c r="E136" s="93" t="n">
        <f aca="false">$G136*E$25</f>
        <v>0.47011</v>
      </c>
      <c r="F136" s="93" t="n">
        <f aca="false">$G136*F$25</f>
        <v>0.27497</v>
      </c>
      <c r="G136" s="93" t="n">
        <v>0.887</v>
      </c>
      <c r="H136" s="93" t="n">
        <f aca="false">$G136*H$25</f>
        <v>0.22175</v>
      </c>
      <c r="I136" s="92" t="str">
        <f aca="false">B136</f>
        <v>1"</v>
      </c>
      <c r="J136" s="73"/>
      <c r="K136" s="73"/>
      <c r="L136" s="73"/>
      <c r="M136" s="88"/>
      <c r="AK136" s="7"/>
      <c r="AL136" s="8"/>
      <c r="AM136" s="88"/>
      <c r="AN136" s="87"/>
      <c r="AP136" s="97"/>
      <c r="AQ136" s="31"/>
      <c r="AR136" s="5"/>
      <c r="AS136" s="5"/>
      <c r="AT136" s="5"/>
      <c r="AU136" s="11"/>
    </row>
    <row r="137" s="2" customFormat="true" ht="15" hidden="false" customHeight="false" outlineLevel="0" collapsed="false">
      <c r="A137" s="1"/>
      <c r="B137" s="94" t="s">
        <v>93</v>
      </c>
      <c r="C137" s="93" t="n">
        <f aca="false">$G137*C$25</f>
        <v>0.6104</v>
      </c>
      <c r="D137" s="93" t="n">
        <f aca="false">$G137*D$25</f>
        <v>0.9156</v>
      </c>
      <c r="E137" s="93" t="n">
        <f aca="false">$G137*E$25</f>
        <v>0.80878</v>
      </c>
      <c r="F137" s="93" t="n">
        <f aca="false">$G137*F$25</f>
        <v>0.47306</v>
      </c>
      <c r="G137" s="93" t="n">
        <v>1.526</v>
      </c>
      <c r="H137" s="93" t="n">
        <f aca="false">$G137*H$25</f>
        <v>0.3815</v>
      </c>
      <c r="I137" s="92" t="str">
        <f aca="false">B137</f>
        <v>1 - 1/4"</v>
      </c>
      <c r="J137" s="73"/>
      <c r="K137" s="73"/>
      <c r="L137" s="73"/>
      <c r="M137" s="88"/>
      <c r="AK137" s="7"/>
      <c r="AL137" s="8"/>
      <c r="AM137" s="88"/>
      <c r="AN137" s="87"/>
      <c r="AP137" s="97"/>
      <c r="AQ137" s="31"/>
      <c r="AR137" s="5"/>
      <c r="AS137" s="5"/>
      <c r="AT137" s="5"/>
      <c r="AU137" s="11"/>
    </row>
    <row r="138" s="2" customFormat="true" ht="15" hidden="false" customHeight="false" outlineLevel="0" collapsed="false">
      <c r="A138" s="52"/>
      <c r="B138" s="94" t="s">
        <v>97</v>
      </c>
      <c r="C138" s="93" t="n">
        <f aca="false">$G138*C$25</f>
        <v>0.8284</v>
      </c>
      <c r="D138" s="93" t="n">
        <f aca="false">$G138*D$25</f>
        <v>1.2426</v>
      </c>
      <c r="E138" s="93" t="n">
        <f aca="false">$G138*E$25</f>
        <v>1.09763</v>
      </c>
      <c r="F138" s="93" t="n">
        <f aca="false">$G138*F$25</f>
        <v>0.64201</v>
      </c>
      <c r="G138" s="93" t="n">
        <v>2.071</v>
      </c>
      <c r="H138" s="93" t="n">
        <f aca="false">$G138*H$25</f>
        <v>0.51775</v>
      </c>
      <c r="I138" s="92" t="str">
        <f aca="false">B138</f>
        <v>1 - 1/2"</v>
      </c>
      <c r="J138" s="73"/>
      <c r="K138" s="73"/>
      <c r="L138" s="73"/>
      <c r="M138" s="88"/>
      <c r="AK138" s="7"/>
      <c r="AL138" s="8"/>
      <c r="AM138" s="88"/>
      <c r="AN138" s="87"/>
      <c r="AP138" s="97"/>
      <c r="AQ138" s="31"/>
      <c r="AR138" s="5"/>
      <c r="AS138" s="5"/>
      <c r="AT138" s="5"/>
      <c r="AU138" s="11"/>
    </row>
    <row r="139" s="2" customFormat="true" ht="15" hidden="false" customHeight="false" outlineLevel="0" collapsed="false">
      <c r="A139" s="52"/>
      <c r="B139" s="94" t="s">
        <v>101</v>
      </c>
      <c r="C139" s="93" t="n">
        <f aca="false">$G139*C$25</f>
        <v>1.3632</v>
      </c>
      <c r="D139" s="93" t="n">
        <f aca="false">$G139*D$25</f>
        <v>2.0448</v>
      </c>
      <c r="E139" s="93" t="n">
        <f aca="false">$G139*E$25</f>
        <v>1.80624</v>
      </c>
      <c r="F139" s="93" t="n">
        <f aca="false">$G139*F$25</f>
        <v>1.05648</v>
      </c>
      <c r="G139" s="93" t="n">
        <v>3.408</v>
      </c>
      <c r="H139" s="93" t="n">
        <f aca="false">$G139*H$25</f>
        <v>0.852</v>
      </c>
      <c r="I139" s="92" t="str">
        <f aca="false">B139</f>
        <v>2"</v>
      </c>
      <c r="J139" s="73"/>
      <c r="K139" s="73"/>
      <c r="L139" s="73"/>
      <c r="M139" s="88"/>
      <c r="AK139" s="7"/>
      <c r="AL139" s="8"/>
      <c r="AM139" s="88"/>
      <c r="AN139" s="87"/>
      <c r="AP139" s="97"/>
      <c r="AQ139" s="31"/>
      <c r="AR139" s="5"/>
      <c r="AS139" s="5"/>
      <c r="AT139" s="5"/>
      <c r="AU139" s="11"/>
    </row>
    <row r="140" s="2" customFormat="true" ht="15" hidden="false" customHeight="false" outlineLevel="0" collapsed="false">
      <c r="A140" s="52"/>
      <c r="B140" s="94" t="s">
        <v>104</v>
      </c>
      <c r="C140" s="93" t="n">
        <f aca="false">$G140*C$25</f>
        <v>1.9464</v>
      </c>
      <c r="D140" s="93" t="n">
        <f aca="false">$G140*D$25</f>
        <v>2.9196</v>
      </c>
      <c r="E140" s="93" t="n">
        <f aca="false">$G140*E$25</f>
        <v>2.57898</v>
      </c>
      <c r="F140" s="93" t="n">
        <f aca="false">$G140*F$25</f>
        <v>1.50846</v>
      </c>
      <c r="G140" s="93" t="n">
        <v>4.866</v>
      </c>
      <c r="H140" s="93" t="n">
        <f aca="false">$G140*H$25</f>
        <v>1.2165</v>
      </c>
      <c r="I140" s="92" t="str">
        <f aca="false">B140</f>
        <v>2 - 1/2"</v>
      </c>
      <c r="J140" s="73"/>
      <c r="K140" s="73"/>
      <c r="L140" s="73"/>
      <c r="M140" s="88"/>
      <c r="AK140" s="7"/>
      <c r="AL140" s="8"/>
      <c r="AM140" s="88"/>
      <c r="AN140" s="87"/>
      <c r="AP140" s="97"/>
      <c r="AQ140" s="31"/>
      <c r="AR140" s="5"/>
      <c r="AS140" s="5"/>
      <c r="AT140" s="5"/>
      <c r="AU140" s="11"/>
    </row>
    <row r="141" s="2" customFormat="true" ht="15" hidden="false" customHeight="false" outlineLevel="0" collapsed="false">
      <c r="A141" s="52"/>
      <c r="B141" s="94" t="s">
        <v>108</v>
      </c>
      <c r="C141" s="93" t="n">
        <f aca="false">$G141*C$25</f>
        <v>2.9996</v>
      </c>
      <c r="D141" s="93" t="n">
        <f aca="false">$G141*D$25</f>
        <v>4.4994</v>
      </c>
      <c r="E141" s="93" t="n">
        <f aca="false">$G141*E$25</f>
        <v>3.97447</v>
      </c>
      <c r="F141" s="93" t="n">
        <f aca="false">$G141*F$25</f>
        <v>2.32469</v>
      </c>
      <c r="G141" s="93" t="n">
        <v>7.499</v>
      </c>
      <c r="H141" s="93" t="n">
        <f aca="false">$G141*H$25</f>
        <v>1.87475</v>
      </c>
      <c r="I141" s="92" t="str">
        <f aca="false">B141</f>
        <v>3"</v>
      </c>
      <c r="J141" s="73"/>
      <c r="K141" s="73"/>
      <c r="L141" s="73"/>
      <c r="M141" s="88"/>
      <c r="AN141" s="7"/>
      <c r="AP141" s="97"/>
      <c r="AQ141" s="31"/>
      <c r="AR141" s="5"/>
      <c r="AS141" s="5"/>
      <c r="AT141" s="5"/>
      <c r="AU141" s="11"/>
    </row>
    <row r="142" s="2" customFormat="true" ht="15" hidden="false" customHeight="false" outlineLevel="0" collapsed="false">
      <c r="A142" s="52"/>
      <c r="B142" s="94" t="s">
        <v>112</v>
      </c>
      <c r="C142" s="93" t="n">
        <f aca="false">$G142*C$25</f>
        <v>4.004</v>
      </c>
      <c r="D142" s="93" t="n">
        <f aca="false">$G142*D$25</f>
        <v>6.006</v>
      </c>
      <c r="E142" s="93" t="n">
        <f aca="false">$G142*E$25</f>
        <v>5.3053</v>
      </c>
      <c r="F142" s="93" t="n">
        <f aca="false">$G142*F$25</f>
        <v>3.1031</v>
      </c>
      <c r="G142" s="93" t="n">
        <v>10.01</v>
      </c>
      <c r="H142" s="93" t="n">
        <f aca="false">$G142*H$25</f>
        <v>2.5025</v>
      </c>
      <c r="I142" s="92" t="str">
        <f aca="false">B142</f>
        <v>3 - 1/2"</v>
      </c>
      <c r="J142" s="73"/>
      <c r="K142" s="73"/>
      <c r="L142" s="73"/>
      <c r="M142" s="88"/>
      <c r="AN142" s="7"/>
      <c r="AP142" s="97"/>
      <c r="AQ142" s="31"/>
      <c r="AR142" s="5"/>
      <c r="AS142" s="5"/>
      <c r="AT142" s="5"/>
      <c r="AU142" s="11"/>
    </row>
    <row r="143" s="2" customFormat="true" ht="15" hidden="false" customHeight="false" outlineLevel="0" collapsed="false">
      <c r="A143" s="52"/>
      <c r="B143" s="94" t="s">
        <v>115</v>
      </c>
      <c r="C143" s="93" t="n">
        <f aca="false">$G143*C$25</f>
        <v>5.1528</v>
      </c>
      <c r="D143" s="93" t="n">
        <f aca="false">$G143*D$25</f>
        <v>7.7292</v>
      </c>
      <c r="E143" s="93" t="n">
        <f aca="false">$G143*E$25</f>
        <v>6.82746</v>
      </c>
      <c r="F143" s="93" t="n">
        <f aca="false">$G143*F$25</f>
        <v>3.99342</v>
      </c>
      <c r="G143" s="93" t="n">
        <v>12.882</v>
      </c>
      <c r="H143" s="93" t="n">
        <f aca="false">$G143*H$25</f>
        <v>3.2205</v>
      </c>
      <c r="I143" s="92" t="str">
        <f aca="false">B143</f>
        <v>4"</v>
      </c>
      <c r="J143" s="73"/>
      <c r="K143" s="73"/>
      <c r="L143" s="73"/>
      <c r="M143" s="88"/>
      <c r="AN143" s="7"/>
      <c r="AP143" s="9"/>
      <c r="AQ143" s="31"/>
      <c r="AR143" s="5"/>
      <c r="AS143" s="5"/>
      <c r="AT143" s="5"/>
      <c r="AU143" s="11"/>
    </row>
    <row r="144" s="2" customFormat="true" ht="15" hidden="false" customHeight="false" outlineLevel="0" collapsed="false">
      <c r="A144" s="52"/>
      <c r="B144" s="94" t="s">
        <v>213</v>
      </c>
      <c r="C144" s="93" t="n">
        <f aca="false">$G144*C$25</f>
        <v>8.0848</v>
      </c>
      <c r="D144" s="93" t="n">
        <f aca="false">$G144*D$25</f>
        <v>12.1272</v>
      </c>
      <c r="E144" s="93" t="n">
        <f aca="false">$G144*E$25</f>
        <v>10.71236</v>
      </c>
      <c r="F144" s="93" t="n">
        <f aca="false">$G144*F$25</f>
        <v>6.26572</v>
      </c>
      <c r="G144" s="93" t="n">
        <v>20.212</v>
      </c>
      <c r="H144" s="93" t="n">
        <f aca="false">$G144*H$25</f>
        <v>5.053</v>
      </c>
      <c r="I144" s="92" t="str">
        <f aca="false">B144</f>
        <v>5"</v>
      </c>
      <c r="J144" s="73"/>
      <c r="K144" s="73"/>
      <c r="L144" s="73"/>
      <c r="M144" s="88"/>
      <c r="AN144" s="7"/>
      <c r="AO144" s="8"/>
      <c r="AP144" s="9"/>
      <c r="AQ144" s="10"/>
      <c r="AT144" s="5"/>
      <c r="AU144" s="11"/>
      <c r="AV144" s="5"/>
      <c r="AW144" s="5"/>
    </row>
    <row r="145" s="2" customFormat="true" ht="15" hidden="false" customHeight="false" outlineLevel="0" collapsed="false">
      <c r="A145" s="52"/>
      <c r="B145" s="94" t="s">
        <v>214</v>
      </c>
      <c r="C145" s="93" t="n">
        <f aca="false">$G145*C$25</f>
        <v>11.6632</v>
      </c>
      <c r="D145" s="93" t="n">
        <f aca="false">$G145*D$25</f>
        <v>17.4948</v>
      </c>
      <c r="E145" s="93" t="n">
        <f aca="false">$G145*E$25</f>
        <v>15.45374</v>
      </c>
      <c r="F145" s="93" t="n">
        <f aca="false">$G145*F$25</f>
        <v>9.03898</v>
      </c>
      <c r="G145" s="93" t="n">
        <v>29.158</v>
      </c>
      <c r="H145" s="93" t="n">
        <f aca="false">$G145*H$25</f>
        <v>7.2895</v>
      </c>
      <c r="I145" s="92" t="str">
        <f aca="false">B145</f>
        <v>6"</v>
      </c>
      <c r="J145" s="73"/>
      <c r="K145" s="73"/>
      <c r="L145" s="73"/>
      <c r="M145" s="88"/>
      <c r="AN145" s="7"/>
      <c r="AO145" s="8"/>
      <c r="AP145" s="9"/>
      <c r="AQ145" s="10"/>
      <c r="AT145" s="5"/>
      <c r="AU145" s="11"/>
      <c r="AV145" s="5"/>
      <c r="AW145" s="5"/>
    </row>
    <row r="146" s="2" customFormat="true" ht="15" hidden="false" customHeight="false" outlineLevel="0" collapsed="false">
      <c r="A146" s="52"/>
      <c r="I146" s="3"/>
      <c r="J146" s="73"/>
      <c r="K146" s="73"/>
      <c r="L146" s="73"/>
      <c r="M146" s="88"/>
      <c r="AN146" s="7"/>
      <c r="AO146" s="8"/>
      <c r="AP146" s="9"/>
      <c r="AQ146" s="10"/>
      <c r="AT146" s="5"/>
      <c r="AU146" s="11"/>
      <c r="AV146" s="5"/>
      <c r="AW146" s="5"/>
    </row>
    <row r="147" s="2" customFormat="true" ht="15" hidden="false" customHeight="false" outlineLevel="0" collapsed="false">
      <c r="A147" s="1" t="s">
        <v>217</v>
      </c>
      <c r="B147" s="89" t="s">
        <v>218</v>
      </c>
      <c r="C147" s="89"/>
      <c r="D147" s="89"/>
      <c r="E147" s="89"/>
      <c r="F147" s="89"/>
      <c r="G147" s="89"/>
      <c r="H147" s="89"/>
      <c r="I147" s="89"/>
      <c r="J147" s="73"/>
      <c r="K147" s="73"/>
      <c r="L147" s="73"/>
      <c r="M147" s="88"/>
      <c r="AN147" s="7"/>
      <c r="AO147" s="8"/>
      <c r="AP147" s="9"/>
      <c r="AQ147" s="10"/>
      <c r="AT147" s="5"/>
      <c r="AU147" s="11"/>
      <c r="AV147" s="5"/>
      <c r="AW147" s="5"/>
    </row>
    <row r="148" s="2" customFormat="true" ht="15" hidden="false" customHeight="false" outlineLevel="0" collapsed="false">
      <c r="A148" s="1"/>
      <c r="B148" s="94" t="s">
        <v>65</v>
      </c>
      <c r="C148" s="95" t="s">
        <v>66</v>
      </c>
      <c r="D148" s="95" t="s">
        <v>67</v>
      </c>
      <c r="E148" s="95" t="s">
        <v>68</v>
      </c>
      <c r="F148" s="95" t="s">
        <v>69</v>
      </c>
      <c r="G148" s="95" t="s">
        <v>7</v>
      </c>
      <c r="H148" s="95" t="s">
        <v>70</v>
      </c>
      <c r="I148" s="92" t="s">
        <v>65</v>
      </c>
      <c r="J148" s="73"/>
      <c r="K148" s="73"/>
      <c r="L148" s="73"/>
      <c r="M148" s="88"/>
      <c r="AN148" s="7"/>
      <c r="AO148" s="8"/>
      <c r="AP148" s="9"/>
      <c r="AQ148" s="10"/>
      <c r="AT148" s="5"/>
      <c r="AU148" s="11"/>
      <c r="AV148" s="5"/>
      <c r="AW148" s="5"/>
    </row>
    <row r="149" s="2" customFormat="true" ht="15" hidden="false" customHeight="false" outlineLevel="0" collapsed="false">
      <c r="A149" s="1"/>
      <c r="B149" s="94" t="s">
        <v>5</v>
      </c>
      <c r="C149" s="95" t="s">
        <v>74</v>
      </c>
      <c r="D149" s="95" t="s">
        <v>75</v>
      </c>
      <c r="E149" s="95" t="s">
        <v>76</v>
      </c>
      <c r="F149" s="95" t="s">
        <v>77</v>
      </c>
      <c r="G149" s="95" t="s">
        <v>78</v>
      </c>
      <c r="H149" s="95" t="s">
        <v>79</v>
      </c>
      <c r="I149" s="92" t="s">
        <v>5</v>
      </c>
      <c r="J149" s="73"/>
      <c r="K149" s="73"/>
      <c r="L149" s="73"/>
      <c r="M149" s="88"/>
      <c r="AN149" s="7"/>
      <c r="AO149" s="8"/>
      <c r="AP149" s="9"/>
      <c r="AQ149" s="10"/>
      <c r="AT149" s="5"/>
      <c r="AU149" s="11"/>
      <c r="AV149" s="5"/>
      <c r="AW149" s="5"/>
    </row>
    <row r="150" s="2" customFormat="true" ht="15" hidden="false" customHeight="false" outlineLevel="0" collapsed="false">
      <c r="A150" s="1"/>
      <c r="B150" s="94" t="s">
        <v>94</v>
      </c>
      <c r="C150" s="93" t="s">
        <v>137</v>
      </c>
      <c r="D150" s="93" t="s">
        <v>137</v>
      </c>
      <c r="E150" s="93" t="s">
        <v>137</v>
      </c>
      <c r="F150" s="93" t="s">
        <v>137</v>
      </c>
      <c r="G150" s="93" t="s">
        <v>137</v>
      </c>
      <c r="H150" s="93" t="s">
        <v>137</v>
      </c>
      <c r="I150" s="92" t="str">
        <f aca="false">B150</f>
        <v>3/8"</v>
      </c>
      <c r="J150" s="73"/>
      <c r="K150" s="73"/>
      <c r="L150" s="73"/>
      <c r="M150" s="88"/>
      <c r="AN150" s="7"/>
      <c r="AO150" s="8"/>
      <c r="AP150" s="9"/>
      <c r="AQ150" s="10"/>
      <c r="AT150" s="5"/>
      <c r="AU150" s="11"/>
      <c r="AV150" s="5"/>
      <c r="AW150" s="5"/>
    </row>
    <row r="151" s="2" customFormat="true" ht="15" hidden="false" customHeight="false" outlineLevel="0" collapsed="false">
      <c r="A151" s="1"/>
      <c r="B151" s="94" t="s">
        <v>83</v>
      </c>
      <c r="C151" s="93" t="n">
        <f aca="false">$G151*C$25</f>
        <v>0.0868</v>
      </c>
      <c r="D151" s="93" t="n">
        <f aca="false">$G151*D$25</f>
        <v>0.1302</v>
      </c>
      <c r="E151" s="93" t="n">
        <f aca="false">$G151*E$25</f>
        <v>0.11501</v>
      </c>
      <c r="F151" s="93" t="n">
        <f aca="false">$G151*F$25</f>
        <v>0.06727</v>
      </c>
      <c r="G151" s="93" t="n">
        <v>0.217</v>
      </c>
      <c r="H151" s="93" t="n">
        <f aca="false">$G151*H$25</f>
        <v>0.05425</v>
      </c>
      <c r="I151" s="92" t="str">
        <f aca="false">B151</f>
        <v>1/2"</v>
      </c>
      <c r="J151" s="3"/>
      <c r="K151" s="3"/>
      <c r="L151" s="3"/>
      <c r="M151" s="88"/>
      <c r="AN151" s="7"/>
      <c r="AO151" s="8"/>
      <c r="AP151" s="9"/>
      <c r="AQ151" s="10"/>
      <c r="AT151" s="5"/>
      <c r="AU151" s="11"/>
      <c r="AV151" s="5"/>
      <c r="AW151" s="5"/>
    </row>
    <row r="152" s="2" customFormat="true" ht="15" hidden="false" customHeight="false" outlineLevel="0" collapsed="false">
      <c r="A152" s="52"/>
      <c r="B152" s="94" t="s">
        <v>86</v>
      </c>
      <c r="C152" s="93" t="n">
        <f aca="false">$G152*C$25</f>
        <v>0.1636</v>
      </c>
      <c r="D152" s="93" t="n">
        <f aca="false">$G152*D$25</f>
        <v>0.2454</v>
      </c>
      <c r="E152" s="93" t="n">
        <f aca="false">$G152*E$25</f>
        <v>0.21677</v>
      </c>
      <c r="F152" s="93" t="n">
        <f aca="false">$G152*F$25</f>
        <v>0.12679</v>
      </c>
      <c r="G152" s="93" t="n">
        <v>0.409</v>
      </c>
      <c r="H152" s="93" t="n">
        <f aca="false">$G152*H$25</f>
        <v>0.10225</v>
      </c>
      <c r="I152" s="92" t="str">
        <f aca="false">B152</f>
        <v>3/4"</v>
      </c>
      <c r="J152" s="71"/>
      <c r="K152" s="71"/>
      <c r="L152" s="71"/>
      <c r="M152" s="88"/>
      <c r="AN152" s="7"/>
      <c r="AO152" s="8"/>
      <c r="AP152" s="9"/>
      <c r="AQ152" s="10"/>
      <c r="AT152" s="5"/>
      <c r="AU152" s="11"/>
      <c r="AV152" s="5"/>
      <c r="AW152" s="5"/>
    </row>
    <row r="153" s="2" customFormat="true" ht="15" hidden="false" customHeight="false" outlineLevel="0" collapsed="false">
      <c r="A153" s="52"/>
      <c r="B153" s="94" t="s">
        <v>89</v>
      </c>
      <c r="C153" s="93" t="n">
        <f aca="false">$G153*C$25</f>
        <v>0.2752</v>
      </c>
      <c r="D153" s="93" t="n">
        <f aca="false">$G153*D$25</f>
        <v>0.4128</v>
      </c>
      <c r="E153" s="93" t="n">
        <f aca="false">$G153*E$25</f>
        <v>0.36464</v>
      </c>
      <c r="F153" s="93" t="n">
        <f aca="false">$G153*F$25</f>
        <v>0.21328</v>
      </c>
      <c r="G153" s="93" t="n">
        <v>0.688</v>
      </c>
      <c r="H153" s="93" t="n">
        <f aca="false">$G153*H$25</f>
        <v>0.172</v>
      </c>
      <c r="I153" s="92" t="str">
        <f aca="false">B153</f>
        <v>1"</v>
      </c>
      <c r="J153" s="73"/>
      <c r="K153" s="73"/>
      <c r="L153" s="73"/>
      <c r="M153" s="88"/>
      <c r="AN153" s="7"/>
      <c r="AO153" s="8"/>
      <c r="AP153" s="9"/>
      <c r="AQ153" s="10"/>
      <c r="AT153" s="5"/>
      <c r="AU153" s="11"/>
      <c r="AV153" s="5"/>
      <c r="AW153" s="5"/>
    </row>
    <row r="154" s="2" customFormat="true" ht="15" hidden="false" customHeight="false" outlineLevel="0" collapsed="false">
      <c r="A154" s="1"/>
      <c r="B154" s="94" t="s">
        <v>93</v>
      </c>
      <c r="C154" s="93" t="n">
        <f aca="false">$G154*C$25</f>
        <v>0.4948</v>
      </c>
      <c r="D154" s="93" t="n">
        <f aca="false">$G154*D$25</f>
        <v>0.7422</v>
      </c>
      <c r="E154" s="93" t="n">
        <f aca="false">$G154*E$25</f>
        <v>0.65561</v>
      </c>
      <c r="F154" s="93" t="n">
        <f aca="false">$G154*F$25</f>
        <v>0.38347</v>
      </c>
      <c r="G154" s="93" t="n">
        <v>1.237</v>
      </c>
      <c r="H154" s="93" t="n">
        <f aca="false">$G154*H$25</f>
        <v>0.30925</v>
      </c>
      <c r="I154" s="92" t="str">
        <f aca="false">B154</f>
        <v>1 - 1/4"</v>
      </c>
      <c r="J154" s="73"/>
      <c r="K154" s="73"/>
      <c r="L154" s="73"/>
      <c r="M154" s="88"/>
      <c r="AN154" s="7"/>
      <c r="AO154" s="8"/>
      <c r="AP154" s="9"/>
      <c r="AQ154" s="10"/>
      <c r="AT154" s="5"/>
      <c r="AU154" s="11"/>
      <c r="AV154" s="5"/>
      <c r="AW154" s="5"/>
    </row>
    <row r="155" s="2" customFormat="true" ht="15" hidden="false" customHeight="false" outlineLevel="0" collapsed="false">
      <c r="A155" s="52"/>
      <c r="B155" s="94" t="s">
        <v>97</v>
      </c>
      <c r="C155" s="93" t="n">
        <f aca="false">$G155*C$25</f>
        <v>0.6844</v>
      </c>
      <c r="D155" s="93" t="n">
        <f aca="false">$G155*D$25</f>
        <v>1.0266</v>
      </c>
      <c r="E155" s="93" t="n">
        <f aca="false">$G155*E$25</f>
        <v>0.90683</v>
      </c>
      <c r="F155" s="93" t="n">
        <f aca="false">$G155*F$25</f>
        <v>0.53041</v>
      </c>
      <c r="G155" s="93" t="n">
        <v>1.711</v>
      </c>
      <c r="H155" s="93" t="n">
        <f aca="false">$G155*H$25</f>
        <v>0.42775</v>
      </c>
      <c r="I155" s="92" t="str">
        <f aca="false">B155</f>
        <v>1 - 1/2"</v>
      </c>
      <c r="J155" s="73"/>
      <c r="K155" s="73"/>
      <c r="L155" s="73"/>
      <c r="M155" s="88"/>
      <c r="AN155" s="7"/>
      <c r="AO155" s="8"/>
      <c r="AP155" s="9"/>
      <c r="AQ155" s="10"/>
      <c r="AT155" s="5"/>
      <c r="AU155" s="11"/>
      <c r="AV155" s="5"/>
      <c r="AW155" s="5"/>
    </row>
    <row r="156" customFormat="false" ht="15" hidden="false" customHeight="false" outlineLevel="0" collapsed="false">
      <c r="A156" s="52"/>
      <c r="B156" s="94" t="s">
        <v>101</v>
      </c>
      <c r="C156" s="93" t="n">
        <f aca="false">$G156*C$25</f>
        <v>1.1496</v>
      </c>
      <c r="D156" s="93" t="n">
        <f aca="false">$G156*D$25</f>
        <v>1.7244</v>
      </c>
      <c r="E156" s="93" t="n">
        <f aca="false">$G156*E$25</f>
        <v>1.52322</v>
      </c>
      <c r="F156" s="93" t="n">
        <f aca="false">$G156*F$25</f>
        <v>0.89094</v>
      </c>
      <c r="G156" s="93" t="n">
        <v>2.874</v>
      </c>
      <c r="H156" s="93" t="n">
        <f aca="false">$G156*H$25</f>
        <v>0.7185</v>
      </c>
      <c r="I156" s="92" t="str">
        <f aca="false">B156</f>
        <v>2"</v>
      </c>
      <c r="J156" s="73"/>
      <c r="K156" s="73"/>
      <c r="L156" s="73"/>
      <c r="M156" s="73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</row>
    <row r="157" customFormat="false" ht="15" hidden="false" customHeight="false" outlineLevel="0" collapsed="false">
      <c r="A157" s="52"/>
      <c r="B157" s="94" t="s">
        <v>104</v>
      </c>
      <c r="C157" s="93" t="n">
        <f aca="false">$G157*C$25</f>
        <v>1.6476</v>
      </c>
      <c r="D157" s="93" t="n">
        <f aca="false">$G157*D$25</f>
        <v>2.4714</v>
      </c>
      <c r="E157" s="93" t="n">
        <f aca="false">$G157*E$25</f>
        <v>2.18307</v>
      </c>
      <c r="F157" s="93" t="n">
        <f aca="false">$G157*F$25</f>
        <v>1.27689</v>
      </c>
      <c r="G157" s="93" t="n">
        <v>4.119</v>
      </c>
      <c r="H157" s="93" t="n">
        <f aca="false">$G157*H$25</f>
        <v>1.02975</v>
      </c>
      <c r="I157" s="92" t="str">
        <f aca="false">B157</f>
        <v>2 - 1/2"</v>
      </c>
      <c r="J157" s="73"/>
      <c r="K157" s="73"/>
      <c r="L157" s="73"/>
      <c r="M157" s="73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76"/>
    </row>
    <row r="158" customFormat="false" ht="15" hidden="false" customHeight="false" outlineLevel="0" collapsed="false">
      <c r="A158" s="52"/>
      <c r="B158" s="94" t="s">
        <v>108</v>
      </c>
      <c r="C158" s="93" t="n">
        <f aca="false">$G158*C$25</f>
        <v>2.5768</v>
      </c>
      <c r="D158" s="93" t="n">
        <f aca="false">$G158*D$25</f>
        <v>3.8652</v>
      </c>
      <c r="E158" s="93" t="n">
        <f aca="false">$G158*E$25</f>
        <v>3.41426</v>
      </c>
      <c r="F158" s="93" t="n">
        <f aca="false">$G158*F$25</f>
        <v>1.99702</v>
      </c>
      <c r="G158" s="93" t="n">
        <v>6.442</v>
      </c>
      <c r="H158" s="93" t="n">
        <f aca="false">$G158*H$25</f>
        <v>1.6105</v>
      </c>
      <c r="I158" s="92" t="str">
        <f aca="false">B158</f>
        <v>3"</v>
      </c>
      <c r="J158" s="73"/>
      <c r="K158" s="73"/>
      <c r="L158" s="73"/>
      <c r="M158" s="73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76"/>
    </row>
    <row r="159" s="20" customFormat="true" ht="15.75" hidden="false" customHeight="false" outlineLevel="0" collapsed="false">
      <c r="A159" s="52"/>
      <c r="B159" s="94" t="s">
        <v>112</v>
      </c>
      <c r="C159" s="93" t="n">
        <f aca="false">$G159*C$25</f>
        <v>3.4752</v>
      </c>
      <c r="D159" s="93" t="n">
        <f aca="false">$G159*D$25</f>
        <v>5.2128</v>
      </c>
      <c r="E159" s="93" t="n">
        <f aca="false">$G159*E$25</f>
        <v>4.60464</v>
      </c>
      <c r="F159" s="93" t="n">
        <f aca="false">$G159*F$25</f>
        <v>2.69328</v>
      </c>
      <c r="G159" s="93" t="n">
        <v>8.688</v>
      </c>
      <c r="H159" s="93" t="n">
        <f aca="false">$G159*H$25</f>
        <v>2.172</v>
      </c>
      <c r="I159" s="92" t="str">
        <f aca="false">B159</f>
        <v>3 - 1/2"</v>
      </c>
      <c r="J159" s="73"/>
      <c r="K159" s="73"/>
      <c r="L159" s="73"/>
      <c r="M159" s="73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76"/>
      <c r="AP159" s="77"/>
      <c r="AQ159" s="10"/>
      <c r="AU159" s="78"/>
    </row>
    <row r="160" s="20" customFormat="true" ht="15.75" hidden="false" customHeight="false" outlineLevel="0" collapsed="false">
      <c r="A160" s="52"/>
      <c r="B160" s="94" t="s">
        <v>115</v>
      </c>
      <c r="C160" s="93" t="n">
        <f aca="false">$G160*C$25</f>
        <v>4.5032</v>
      </c>
      <c r="D160" s="93" t="n">
        <f aca="false">$G160*D$25</f>
        <v>6.7548</v>
      </c>
      <c r="E160" s="93" t="n">
        <f aca="false">$G160*E$25</f>
        <v>5.96674</v>
      </c>
      <c r="F160" s="93" t="n">
        <f aca="false">$G160*F$25</f>
        <v>3.48998</v>
      </c>
      <c r="G160" s="93" t="n">
        <v>11.258</v>
      </c>
      <c r="H160" s="93" t="n">
        <f aca="false">$G160*H$25</f>
        <v>2.8145</v>
      </c>
      <c r="I160" s="92" t="str">
        <f aca="false">B160</f>
        <v>4"</v>
      </c>
      <c r="J160" s="73"/>
      <c r="K160" s="73"/>
      <c r="L160" s="73"/>
      <c r="M160" s="8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7"/>
      <c r="AO160" s="76"/>
      <c r="AP160" s="77"/>
      <c r="AQ160" s="79"/>
      <c r="AU160" s="78"/>
    </row>
    <row r="161" s="20" customFormat="true" ht="15.75" hidden="false" customHeight="false" outlineLevel="0" collapsed="false">
      <c r="A161" s="52"/>
      <c r="B161" s="94" t="s">
        <v>213</v>
      </c>
      <c r="C161" s="93" t="n">
        <f aca="false">$G161*C$25</f>
        <v>7.142</v>
      </c>
      <c r="D161" s="93" t="n">
        <f aca="false">$G161*D$25</f>
        <v>10.713</v>
      </c>
      <c r="E161" s="93" t="n">
        <f aca="false">$G161*E$25</f>
        <v>9.46315</v>
      </c>
      <c r="F161" s="93" t="n">
        <f aca="false">$G161*F$25</f>
        <v>5.53505</v>
      </c>
      <c r="G161" s="93" t="n">
        <v>17.855</v>
      </c>
      <c r="H161" s="93" t="n">
        <f aca="false">$G161*H$25</f>
        <v>4.46375</v>
      </c>
      <c r="I161" s="92" t="str">
        <f aca="false">B161</f>
        <v>5"</v>
      </c>
      <c r="J161" s="73"/>
      <c r="K161" s="73"/>
      <c r="L161" s="73"/>
      <c r="M161" s="8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7"/>
      <c r="AO161" s="8"/>
      <c r="AP161" s="77"/>
      <c r="AQ161" s="79"/>
      <c r="AU161" s="78"/>
    </row>
    <row r="162" s="20" customFormat="true" ht="15.75" hidden="false" customHeight="false" outlineLevel="0" collapsed="false">
      <c r="A162" s="52"/>
      <c r="B162" s="94" t="s">
        <v>214</v>
      </c>
      <c r="C162" s="93" t="n">
        <f aca="false">$G162*C$25</f>
        <v>10.2392</v>
      </c>
      <c r="D162" s="93" t="n">
        <f aca="false">$G162*D$25</f>
        <v>15.3588</v>
      </c>
      <c r="E162" s="93" t="n">
        <f aca="false">$G162*E$25</f>
        <v>13.56694</v>
      </c>
      <c r="F162" s="93" t="n">
        <f aca="false">$G162*F$25</f>
        <v>7.93538</v>
      </c>
      <c r="G162" s="93" t="n">
        <v>25.598</v>
      </c>
      <c r="H162" s="93" t="n">
        <f aca="false">$G162*H$25</f>
        <v>6.3995</v>
      </c>
      <c r="I162" s="92" t="str">
        <f aca="false">B162</f>
        <v>6"</v>
      </c>
      <c r="J162" s="73"/>
      <c r="K162" s="73"/>
      <c r="L162" s="73"/>
      <c r="M162" s="4"/>
      <c r="N162" s="5"/>
      <c r="O162" s="5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5"/>
      <c r="AC162" s="5"/>
      <c r="AD162" s="5"/>
      <c r="AE162" s="5"/>
      <c r="AF162" s="5"/>
      <c r="AG162" s="5"/>
      <c r="AH162" s="5"/>
      <c r="AI162" s="5"/>
      <c r="AJ162" s="5"/>
      <c r="AK162" s="2"/>
      <c r="AL162" s="2"/>
      <c r="AM162" s="2"/>
      <c r="AN162" s="7"/>
      <c r="AO162" s="8"/>
      <c r="AP162" s="77"/>
      <c r="AQ162" s="79"/>
      <c r="AU162" s="78"/>
    </row>
    <row r="163" customFormat="false" ht="15" hidden="false" customHeight="false" outlineLevel="0" collapsed="false">
      <c r="A163" s="52"/>
      <c r="J163" s="73"/>
      <c r="K163" s="73"/>
      <c r="L163" s="73"/>
      <c r="AQ163" s="79"/>
    </row>
    <row r="164" customFormat="false" ht="15" hidden="false" customHeight="false" outlineLevel="0" collapsed="false">
      <c r="A164" s="1" t="s">
        <v>219</v>
      </c>
      <c r="B164" s="89" t="s">
        <v>220</v>
      </c>
      <c r="C164" s="89"/>
      <c r="D164" s="89"/>
      <c r="E164" s="89"/>
      <c r="F164" s="89"/>
      <c r="G164" s="89"/>
      <c r="H164" s="89"/>
      <c r="I164" s="89"/>
      <c r="J164" s="73"/>
      <c r="K164" s="73"/>
      <c r="L164" s="73"/>
    </row>
    <row r="165" customFormat="false" ht="15" hidden="false" customHeight="false" outlineLevel="0" collapsed="false">
      <c r="B165" s="94" t="s">
        <v>65</v>
      </c>
      <c r="C165" s="95" t="s">
        <v>66</v>
      </c>
      <c r="D165" s="95" t="s">
        <v>67</v>
      </c>
      <c r="E165" s="95" t="s">
        <v>68</v>
      </c>
      <c r="F165" s="95" t="s">
        <v>69</v>
      </c>
      <c r="G165" s="95" t="s">
        <v>7</v>
      </c>
      <c r="H165" s="95" t="s">
        <v>70</v>
      </c>
      <c r="I165" s="92" t="s">
        <v>65</v>
      </c>
      <c r="J165" s="73"/>
      <c r="K165" s="73"/>
      <c r="L165" s="73"/>
    </row>
    <row r="166" customFormat="false" ht="15" hidden="false" customHeight="false" outlineLevel="0" collapsed="false">
      <c r="B166" s="94" t="s">
        <v>5</v>
      </c>
      <c r="C166" s="95" t="s">
        <v>74</v>
      </c>
      <c r="D166" s="95" t="s">
        <v>75</v>
      </c>
      <c r="E166" s="95" t="s">
        <v>76</v>
      </c>
      <c r="F166" s="95" t="s">
        <v>77</v>
      </c>
      <c r="G166" s="95" t="s">
        <v>78</v>
      </c>
      <c r="H166" s="95" t="s">
        <v>79</v>
      </c>
      <c r="I166" s="92" t="s">
        <v>5</v>
      </c>
      <c r="J166" s="73"/>
      <c r="K166" s="73"/>
      <c r="L166" s="73"/>
    </row>
    <row r="167" customFormat="false" ht="15" hidden="false" customHeight="false" outlineLevel="0" collapsed="false">
      <c r="B167" s="94" t="s">
        <v>94</v>
      </c>
      <c r="C167" s="93" t="s">
        <v>137</v>
      </c>
      <c r="D167" s="93" t="s">
        <v>137</v>
      </c>
      <c r="E167" s="93" t="s">
        <v>137</v>
      </c>
      <c r="F167" s="93" t="s">
        <v>137</v>
      </c>
      <c r="G167" s="93" t="s">
        <v>137</v>
      </c>
      <c r="H167" s="93" t="s">
        <v>137</v>
      </c>
      <c r="I167" s="92" t="str">
        <f aca="false">B167</f>
        <v>3/8"</v>
      </c>
      <c r="J167" s="73"/>
      <c r="K167" s="73"/>
      <c r="L167" s="73"/>
    </row>
    <row r="168" customFormat="false" ht="15" hidden="false" customHeight="false" outlineLevel="0" collapsed="false">
      <c r="B168" s="94" t="s">
        <v>83</v>
      </c>
      <c r="C168" s="93" t="n">
        <f aca="false">$G168*C$25</f>
        <v>0.114</v>
      </c>
      <c r="D168" s="93" t="n">
        <f aca="false">$G168*D$25</f>
        <v>0.171</v>
      </c>
      <c r="E168" s="93" t="n">
        <f aca="false">$G168*E$25</f>
        <v>0.15105</v>
      </c>
      <c r="F168" s="93" t="n">
        <f aca="false">$G168*F$25</f>
        <v>0.08835</v>
      </c>
      <c r="G168" s="93" t="n">
        <v>0.285</v>
      </c>
      <c r="H168" s="93" t="n">
        <f aca="false">$G168*H$25</f>
        <v>0.07125</v>
      </c>
      <c r="I168" s="92" t="str">
        <f aca="false">B168</f>
        <v>1/2"</v>
      </c>
    </row>
    <row r="169" customFormat="false" ht="15" hidden="false" customHeight="false" outlineLevel="0" collapsed="false">
      <c r="A169" s="52"/>
      <c r="B169" s="94" t="s">
        <v>86</v>
      </c>
      <c r="C169" s="93" t="n">
        <f aca="false">$G169*C$25</f>
        <v>0.2032</v>
      </c>
      <c r="D169" s="93" t="n">
        <f aca="false">$G169*D$25</f>
        <v>0.3048</v>
      </c>
      <c r="E169" s="93" t="n">
        <f aca="false">$G169*E$25</f>
        <v>0.26924</v>
      </c>
      <c r="F169" s="93" t="n">
        <f aca="false">$G169*F$25</f>
        <v>0.15748</v>
      </c>
      <c r="G169" s="93" t="n">
        <v>0.508</v>
      </c>
      <c r="H169" s="93" t="n">
        <f aca="false">$G169*H$25</f>
        <v>0.127</v>
      </c>
      <c r="I169" s="92" t="str">
        <f aca="false">B169</f>
        <v>3/4"</v>
      </c>
      <c r="J169" s="71"/>
      <c r="K169" s="39"/>
      <c r="L169" s="39"/>
    </row>
    <row r="170" customFormat="false" ht="15" hidden="false" customHeight="false" outlineLevel="0" collapsed="false">
      <c r="A170" s="52"/>
      <c r="B170" s="94" t="s">
        <v>89</v>
      </c>
      <c r="C170" s="93" t="n">
        <f aca="false">$G170*C$25</f>
        <v>0.3328</v>
      </c>
      <c r="D170" s="93" t="n">
        <f aca="false">$G170*D$25</f>
        <v>0.4992</v>
      </c>
      <c r="E170" s="93" t="n">
        <f aca="false">$G170*E$25</f>
        <v>0.44096</v>
      </c>
      <c r="F170" s="93" t="n">
        <f aca="false">$G170*F$25</f>
        <v>0.25792</v>
      </c>
      <c r="G170" s="93" t="n">
        <v>0.832</v>
      </c>
      <c r="H170" s="93" t="n">
        <f aca="false">$G170*H$25</f>
        <v>0.208</v>
      </c>
      <c r="I170" s="92" t="str">
        <f aca="false">B170</f>
        <v>1"</v>
      </c>
      <c r="J170" s="73"/>
      <c r="K170" s="84"/>
      <c r="L170" s="84"/>
    </row>
    <row r="171" customFormat="false" ht="15" hidden="false" customHeight="false" outlineLevel="0" collapsed="false">
      <c r="B171" s="94" t="s">
        <v>93</v>
      </c>
      <c r="C171" s="93" t="n">
        <f aca="false">$G171*C$25</f>
        <v>0.5812</v>
      </c>
      <c r="D171" s="93" t="n">
        <f aca="false">$G171*D$25</f>
        <v>0.8718</v>
      </c>
      <c r="E171" s="93" t="n">
        <f aca="false">$G171*E$25</f>
        <v>0.77009</v>
      </c>
      <c r="F171" s="93" t="n">
        <f aca="false">$G171*F$25</f>
        <v>0.45043</v>
      </c>
      <c r="G171" s="93" t="n">
        <v>1.453</v>
      </c>
      <c r="H171" s="93" t="n">
        <f aca="false">$G171*H$25</f>
        <v>0.36325</v>
      </c>
      <c r="I171" s="92" t="str">
        <f aca="false">B171</f>
        <v>1 - 1/4"</v>
      </c>
      <c r="J171" s="73"/>
      <c r="K171" s="84"/>
      <c r="L171" s="84"/>
    </row>
    <row r="172" customFormat="false" ht="15" hidden="false" customHeight="false" outlineLevel="0" collapsed="false">
      <c r="A172" s="52"/>
      <c r="B172" s="94" t="s">
        <v>97</v>
      </c>
      <c r="C172" s="93" t="n">
        <f aca="false">$G172*C$25</f>
        <v>0.7944</v>
      </c>
      <c r="D172" s="93" t="n">
        <f aca="false">$G172*D$25</f>
        <v>1.1916</v>
      </c>
      <c r="E172" s="93" t="n">
        <f aca="false">$G172*E$25</f>
        <v>1.05258</v>
      </c>
      <c r="F172" s="93" t="n">
        <f aca="false">$G172*F$25</f>
        <v>0.61566</v>
      </c>
      <c r="G172" s="93" t="n">
        <v>1.986</v>
      </c>
      <c r="H172" s="93" t="n">
        <f aca="false">$G172*H$25</f>
        <v>0.4965</v>
      </c>
      <c r="I172" s="92" t="str">
        <f aca="false">B172</f>
        <v>1 - 1/2"</v>
      </c>
      <c r="J172" s="73"/>
      <c r="K172" s="84"/>
      <c r="L172" s="84"/>
    </row>
    <row r="173" customFormat="false" ht="15" hidden="false" customHeight="false" outlineLevel="0" collapsed="false">
      <c r="A173" s="52"/>
      <c r="B173" s="94" t="s">
        <v>101</v>
      </c>
      <c r="C173" s="93" t="n">
        <f aca="false">$G173*C$25</f>
        <v>1.3164</v>
      </c>
      <c r="D173" s="93" t="n">
        <f aca="false">$G173*D$25</f>
        <v>1.9746</v>
      </c>
      <c r="E173" s="93" t="n">
        <f aca="false">$G173*E$25</f>
        <v>1.74423</v>
      </c>
      <c r="F173" s="93" t="n">
        <f aca="false">$G173*F$25</f>
        <v>1.02021</v>
      </c>
      <c r="G173" s="93" t="n">
        <v>3.291</v>
      </c>
      <c r="H173" s="93" t="n">
        <f aca="false">$G173*H$25</f>
        <v>0.82275</v>
      </c>
      <c r="I173" s="92" t="str">
        <f aca="false">B173</f>
        <v>2"</v>
      </c>
      <c r="J173" s="73"/>
      <c r="K173" s="84"/>
      <c r="L173" s="84"/>
    </row>
    <row r="174" customFormat="false" ht="15" hidden="false" customHeight="false" outlineLevel="0" collapsed="false">
      <c r="A174" s="52"/>
      <c r="B174" s="94" t="s">
        <v>104</v>
      </c>
      <c r="C174" s="93" t="n">
        <f aca="false">$G174*C$25</f>
        <v>1.878</v>
      </c>
      <c r="D174" s="93" t="n">
        <f aca="false">$G174*D$25</f>
        <v>2.817</v>
      </c>
      <c r="E174" s="93" t="n">
        <f aca="false">$G174*E$25</f>
        <v>2.48835</v>
      </c>
      <c r="F174" s="93" t="n">
        <f aca="false">$G174*F$25</f>
        <v>1.45545</v>
      </c>
      <c r="G174" s="93" t="n">
        <v>4.695</v>
      </c>
      <c r="H174" s="93" t="n">
        <f aca="false">$G174*H$25</f>
        <v>1.17375</v>
      </c>
      <c r="I174" s="92" t="str">
        <f aca="false">B174</f>
        <v>2 - 1/2"</v>
      </c>
      <c r="J174" s="73"/>
      <c r="K174" s="84"/>
      <c r="L174" s="84"/>
    </row>
    <row r="175" customFormat="false" ht="15" hidden="false" customHeight="false" outlineLevel="0" collapsed="false">
      <c r="A175" s="52"/>
      <c r="B175" s="94" t="s">
        <v>108</v>
      </c>
      <c r="C175" s="93" t="n">
        <f aca="false">$G175*C$25</f>
        <v>2.9072</v>
      </c>
      <c r="D175" s="93" t="n">
        <f aca="false">$G175*D$25</f>
        <v>4.3608</v>
      </c>
      <c r="E175" s="93" t="n">
        <f aca="false">$G175*E$25</f>
        <v>3.85204</v>
      </c>
      <c r="F175" s="93" t="n">
        <f aca="false">$G175*F$25</f>
        <v>2.25308</v>
      </c>
      <c r="G175" s="93" t="n">
        <v>7.268</v>
      </c>
      <c r="H175" s="93" t="n">
        <f aca="false">$G175*H$25</f>
        <v>1.817</v>
      </c>
      <c r="I175" s="92" t="str">
        <f aca="false">B175</f>
        <v>3"</v>
      </c>
      <c r="J175" s="73"/>
      <c r="K175" s="84"/>
      <c r="L175" s="84"/>
    </row>
    <row r="176" customFormat="false" ht="15" hidden="false" customHeight="false" outlineLevel="0" collapsed="false">
      <c r="A176" s="52"/>
      <c r="B176" s="94" t="s">
        <v>112</v>
      </c>
      <c r="C176" s="93" t="n">
        <f aca="false">$G176*C$25</f>
        <v>3.8948</v>
      </c>
      <c r="D176" s="93" t="n">
        <f aca="false">$G176*D$25</f>
        <v>5.8422</v>
      </c>
      <c r="E176" s="93" t="n">
        <f aca="false">$G176*E$25</f>
        <v>5.16061</v>
      </c>
      <c r="F176" s="93" t="n">
        <f aca="false">$G176*F$25</f>
        <v>3.01847</v>
      </c>
      <c r="G176" s="93" t="n">
        <v>9.737</v>
      </c>
      <c r="H176" s="93" t="n">
        <f aca="false">$G176*H$25</f>
        <v>2.43425</v>
      </c>
      <c r="I176" s="92" t="str">
        <f aca="false">B176</f>
        <v>3 - 1/2"</v>
      </c>
      <c r="J176" s="73"/>
      <c r="K176" s="84"/>
      <c r="L176" s="84"/>
    </row>
    <row r="177" customFormat="false" ht="15" hidden="false" customHeight="false" outlineLevel="0" collapsed="false">
      <c r="A177" s="52"/>
      <c r="B177" s="94" t="s">
        <v>115</v>
      </c>
      <c r="C177" s="93" t="n">
        <f aca="false">$G177*C$25</f>
        <v>5.0216</v>
      </c>
      <c r="D177" s="93" t="n">
        <f aca="false">$G177*D$25</f>
        <v>7.5324</v>
      </c>
      <c r="E177" s="93" t="n">
        <f aca="false">$G177*E$25</f>
        <v>6.65362</v>
      </c>
      <c r="F177" s="93" t="n">
        <f aca="false">$G177*F$25</f>
        <v>3.89174</v>
      </c>
      <c r="G177" s="93" t="n">
        <v>12.554</v>
      </c>
      <c r="H177" s="93" t="n">
        <f aca="false">$G177*H$25</f>
        <v>3.1385</v>
      </c>
      <c r="I177" s="92" t="str">
        <f aca="false">B177</f>
        <v>4"</v>
      </c>
      <c r="J177" s="73"/>
      <c r="K177" s="84"/>
      <c r="L177" s="84"/>
    </row>
    <row r="178" customFormat="false" ht="15" hidden="false" customHeight="false" outlineLevel="0" collapsed="false">
      <c r="A178" s="52"/>
      <c r="B178" s="94" t="s">
        <v>213</v>
      </c>
      <c r="C178" s="93" t="n">
        <f aca="false">$G178*C$25</f>
        <v>7.9044</v>
      </c>
      <c r="D178" s="93" t="n">
        <f aca="false">$G178*D$25</f>
        <v>11.8566</v>
      </c>
      <c r="E178" s="93" t="n">
        <f aca="false">$G178*E$25</f>
        <v>10.47333</v>
      </c>
      <c r="F178" s="93" t="n">
        <f aca="false">$G178*F$25</f>
        <v>6.12591</v>
      </c>
      <c r="G178" s="93" t="n">
        <v>19.761</v>
      </c>
      <c r="H178" s="93" t="n">
        <f aca="false">$G178*H$25</f>
        <v>4.94025</v>
      </c>
      <c r="I178" s="92" t="str">
        <f aca="false">B178</f>
        <v>5"</v>
      </c>
      <c r="J178" s="73"/>
      <c r="K178" s="84"/>
      <c r="L178" s="84"/>
    </row>
    <row r="179" customFormat="false" ht="15" hidden="false" customHeight="false" outlineLevel="0" collapsed="false">
      <c r="A179" s="52"/>
      <c r="B179" s="94" t="s">
        <v>214</v>
      </c>
      <c r="C179" s="93" t="n">
        <f aca="false">$G179*C$25</f>
        <v>11.4268</v>
      </c>
      <c r="D179" s="93" t="n">
        <f aca="false">$G179*D$25</f>
        <v>17.1402</v>
      </c>
      <c r="E179" s="93" t="n">
        <f aca="false">$G179*E$25</f>
        <v>15.14051</v>
      </c>
      <c r="F179" s="93" t="n">
        <f aca="false">$G179*F$25</f>
        <v>8.85577</v>
      </c>
      <c r="G179" s="93" t="n">
        <v>28.567</v>
      </c>
      <c r="H179" s="93" t="n">
        <f aca="false">$G179*H$25</f>
        <v>7.14175</v>
      </c>
      <c r="I179" s="92" t="str">
        <f aca="false">B179</f>
        <v>6"</v>
      </c>
      <c r="J179" s="73"/>
      <c r="K179" s="84"/>
      <c r="L179" s="84"/>
    </row>
    <row r="180" customFormat="false" ht="15" hidden="false" customHeight="false" outlineLevel="0" collapsed="false">
      <c r="J180" s="73"/>
      <c r="K180" s="84"/>
      <c r="L180" s="84"/>
    </row>
    <row r="181" customFormat="false" ht="15" hidden="false" customHeight="false" outlineLevel="0" collapsed="false">
      <c r="A181" s="1" t="s">
        <v>221</v>
      </c>
      <c r="B181" s="89" t="s">
        <v>222</v>
      </c>
      <c r="C181" s="89"/>
      <c r="D181" s="89"/>
      <c r="E181" s="89"/>
      <c r="F181" s="89"/>
      <c r="G181" s="89"/>
      <c r="H181" s="89"/>
      <c r="I181" s="89"/>
      <c r="J181" s="73"/>
      <c r="K181" s="84"/>
      <c r="L181" s="84"/>
    </row>
    <row r="182" customFormat="false" ht="15" hidden="false" customHeight="false" outlineLevel="0" collapsed="false">
      <c r="B182" s="94" t="s">
        <v>65</v>
      </c>
      <c r="C182" s="95" t="s">
        <v>66</v>
      </c>
      <c r="D182" s="95" t="s">
        <v>67</v>
      </c>
      <c r="E182" s="95" t="s">
        <v>68</v>
      </c>
      <c r="F182" s="95" t="s">
        <v>69</v>
      </c>
      <c r="G182" s="95" t="s">
        <v>7</v>
      </c>
      <c r="H182" s="95" t="s">
        <v>70</v>
      </c>
      <c r="I182" s="94" t="str">
        <f aca="false">B182</f>
        <v>TRADE</v>
      </c>
      <c r="J182" s="73"/>
      <c r="K182" s="84"/>
      <c r="L182" s="84"/>
    </row>
    <row r="183" customFormat="false" ht="15" hidden="false" customHeight="false" outlineLevel="0" collapsed="false">
      <c r="B183" s="94" t="s">
        <v>5</v>
      </c>
      <c r="C183" s="95" t="s">
        <v>74</v>
      </c>
      <c r="D183" s="95" t="s">
        <v>75</v>
      </c>
      <c r="E183" s="95" t="s">
        <v>76</v>
      </c>
      <c r="F183" s="95" t="s">
        <v>77</v>
      </c>
      <c r="G183" s="95" t="s">
        <v>78</v>
      </c>
      <c r="H183" s="95" t="s">
        <v>79</v>
      </c>
      <c r="I183" s="94" t="str">
        <f aca="false">B183</f>
        <v>SIZE</v>
      </c>
      <c r="J183" s="73"/>
      <c r="K183" s="84"/>
      <c r="L183" s="84"/>
    </row>
    <row r="184" customFormat="false" ht="15" hidden="false" customHeight="false" outlineLevel="0" collapsed="false">
      <c r="B184" s="94" t="s">
        <v>83</v>
      </c>
      <c r="C184" s="93" t="n">
        <f aca="false">$G184*C$25</f>
        <v>0.154</v>
      </c>
      <c r="D184" s="93" t="n">
        <f aca="false">$G184*D$25</f>
        <v>0.231</v>
      </c>
      <c r="E184" s="93" t="n">
        <f aca="false">$G184*E$25</f>
        <v>0.20405</v>
      </c>
      <c r="F184" s="93" t="n">
        <f aca="false">$G184*F$25</f>
        <v>0.11935</v>
      </c>
      <c r="G184" s="93" t="n">
        <v>0.385</v>
      </c>
      <c r="H184" s="93" t="n">
        <f aca="false">$G184*H$25</f>
        <v>0.09625</v>
      </c>
      <c r="I184" s="94" t="str">
        <f aca="false">B184</f>
        <v>1/2"</v>
      </c>
      <c r="J184" s="73"/>
    </row>
    <row r="185" customFormat="false" ht="15" hidden="false" customHeight="false" outlineLevel="0" collapsed="false">
      <c r="A185" s="52"/>
      <c r="B185" s="94" t="s">
        <v>86</v>
      </c>
      <c r="C185" s="93" t="n">
        <f aca="false">$G185*C$25</f>
        <v>0.26</v>
      </c>
      <c r="D185" s="93" t="n">
        <f aca="false">$G185*D$25</f>
        <v>0.39</v>
      </c>
      <c r="E185" s="93" t="n">
        <f aca="false">$G185*E$25</f>
        <v>0.3445</v>
      </c>
      <c r="F185" s="93" t="n">
        <f aca="false">$G185*F$25</f>
        <v>0.2015</v>
      </c>
      <c r="G185" s="93" t="n">
        <v>0.65</v>
      </c>
      <c r="H185" s="93" t="n">
        <f aca="false">$G185*H$25</f>
        <v>0.1625</v>
      </c>
      <c r="I185" s="94" t="str">
        <f aca="false">B185</f>
        <v>3/4"</v>
      </c>
      <c r="K185" s="71"/>
      <c r="L185" s="71"/>
    </row>
    <row r="186" customFormat="false" ht="15" hidden="false" customHeight="false" outlineLevel="0" collapsed="false">
      <c r="A186" s="52"/>
      <c r="B186" s="94" t="s">
        <v>89</v>
      </c>
      <c r="C186" s="93" t="n">
        <f aca="false">$G186*C$25</f>
        <v>0.4336</v>
      </c>
      <c r="D186" s="93" t="n">
        <f aca="false">$G186*D$25</f>
        <v>0.6504</v>
      </c>
      <c r="E186" s="93" t="n">
        <f aca="false">$G186*E$25</f>
        <v>0.57452</v>
      </c>
      <c r="F186" s="93" t="n">
        <f aca="false">$G186*F$25</f>
        <v>0.33604</v>
      </c>
      <c r="G186" s="93" t="n">
        <v>1.084</v>
      </c>
      <c r="H186" s="93" t="n">
        <f aca="false">$G186*H$25</f>
        <v>0.271</v>
      </c>
      <c r="I186" s="94" t="str">
        <f aca="false">B186</f>
        <v>1"</v>
      </c>
      <c r="J186" s="39"/>
      <c r="K186" s="73"/>
      <c r="L186" s="73"/>
    </row>
    <row r="187" customFormat="false" ht="15" hidden="false" customHeight="false" outlineLevel="0" collapsed="false">
      <c r="B187" s="94" t="s">
        <v>93</v>
      </c>
      <c r="C187" s="93" t="n">
        <f aca="false">$G187*C$25</f>
        <v>0.7068</v>
      </c>
      <c r="D187" s="93" t="n">
        <f aca="false">$G187*D$25</f>
        <v>1.0602</v>
      </c>
      <c r="E187" s="93" t="n">
        <f aca="false">$G187*E$25</f>
        <v>0.93651</v>
      </c>
      <c r="F187" s="93" t="n">
        <f aca="false">$G187*F$25</f>
        <v>0.54777</v>
      </c>
      <c r="G187" s="93" t="n">
        <v>1.767</v>
      </c>
      <c r="H187" s="93" t="n">
        <f aca="false">$G187*H$25</f>
        <v>0.44175</v>
      </c>
      <c r="I187" s="94" t="str">
        <f aca="false">B187</f>
        <v>1 - 1/4"</v>
      </c>
      <c r="J187" s="84"/>
      <c r="K187" s="73"/>
      <c r="L187" s="73"/>
    </row>
    <row r="188" customFormat="false" ht="15" hidden="false" customHeight="false" outlineLevel="0" collapsed="false">
      <c r="A188" s="52"/>
      <c r="B188" s="94" t="s">
        <v>97</v>
      </c>
      <c r="C188" s="93" t="n">
        <f aca="false">$G188*C$25</f>
        <v>0.9296</v>
      </c>
      <c r="D188" s="93" t="n">
        <f aca="false">$G188*D$25</f>
        <v>1.3944</v>
      </c>
      <c r="E188" s="93" t="n">
        <f aca="false">$G188*E$25</f>
        <v>1.23172</v>
      </c>
      <c r="F188" s="93" t="n">
        <f aca="false">$G188*F$25</f>
        <v>0.72044</v>
      </c>
      <c r="G188" s="93" t="n">
        <v>2.324</v>
      </c>
      <c r="H188" s="93" t="n">
        <f aca="false">$G188*H$25</f>
        <v>0.581</v>
      </c>
      <c r="I188" s="94" t="str">
        <f aca="false">B188</f>
        <v>1 - 1/2"</v>
      </c>
      <c r="J188" s="84"/>
      <c r="K188" s="73"/>
      <c r="L188" s="73"/>
    </row>
    <row r="189" customFormat="false" ht="15" hidden="false" customHeight="false" outlineLevel="0" collapsed="false">
      <c r="A189" s="52"/>
      <c r="B189" s="94" t="s">
        <v>101</v>
      </c>
      <c r="C189" s="93" t="n">
        <f aca="false">$G189*C$25</f>
        <v>1.4588</v>
      </c>
      <c r="D189" s="93" t="n">
        <f aca="false">$G189*D$25</f>
        <v>2.1882</v>
      </c>
      <c r="E189" s="93" t="n">
        <f aca="false">$G189*E$25</f>
        <v>1.93291</v>
      </c>
      <c r="F189" s="93" t="n">
        <f aca="false">$G189*F$25</f>
        <v>1.13057</v>
      </c>
      <c r="G189" s="93" t="n">
        <v>3.647</v>
      </c>
      <c r="H189" s="93" t="n">
        <f aca="false">$G189*H$25</f>
        <v>0.91175</v>
      </c>
      <c r="I189" s="94" t="str">
        <f aca="false">B189</f>
        <v>2"</v>
      </c>
      <c r="J189" s="84"/>
      <c r="K189" s="73"/>
      <c r="L189" s="73"/>
    </row>
    <row r="190" customFormat="false" ht="15" hidden="false" customHeight="false" outlineLevel="0" collapsed="false">
      <c r="A190" s="52"/>
      <c r="B190" s="94" t="s">
        <v>104</v>
      </c>
      <c r="C190" s="93" t="n">
        <f aca="false">$G190*C$25</f>
        <v>2.1812</v>
      </c>
      <c r="D190" s="93" t="n">
        <f aca="false">$G190*D$25</f>
        <v>3.2718</v>
      </c>
      <c r="E190" s="93" t="n">
        <f aca="false">$G190*E$25</f>
        <v>2.89009</v>
      </c>
      <c r="F190" s="93" t="n">
        <f aca="false">$G190*F$25</f>
        <v>1.69043</v>
      </c>
      <c r="G190" s="93" t="n">
        <v>5.453</v>
      </c>
      <c r="H190" s="93" t="n">
        <f aca="false">$G190*H$25</f>
        <v>1.36325</v>
      </c>
      <c r="I190" s="94" t="str">
        <f aca="false">B190</f>
        <v>2 - 1/2"</v>
      </c>
      <c r="J190" s="84"/>
      <c r="K190" s="73"/>
      <c r="L190" s="73"/>
    </row>
    <row r="191" customFormat="false" ht="15" hidden="false" customHeight="false" outlineLevel="0" collapsed="false">
      <c r="A191" s="52"/>
      <c r="B191" s="94" t="s">
        <v>108</v>
      </c>
      <c r="C191" s="93" t="n">
        <f aca="false">$G191*C$25</f>
        <v>3.2776</v>
      </c>
      <c r="D191" s="93" t="n">
        <f aca="false">$G191*D$25</f>
        <v>4.9164</v>
      </c>
      <c r="E191" s="93" t="n">
        <f aca="false">$G191*E$25</f>
        <v>4.34282</v>
      </c>
      <c r="F191" s="93" t="n">
        <f aca="false">$G191*F$25</f>
        <v>2.54014</v>
      </c>
      <c r="G191" s="93" t="n">
        <v>8.194</v>
      </c>
      <c r="H191" s="93" t="n">
        <f aca="false">$G191*H$25</f>
        <v>2.0485</v>
      </c>
      <c r="I191" s="94" t="str">
        <f aca="false">B191</f>
        <v>3"</v>
      </c>
      <c r="J191" s="84"/>
      <c r="K191" s="73"/>
      <c r="L191" s="73"/>
    </row>
    <row r="192" customFormat="false" ht="15" hidden="false" customHeight="false" outlineLevel="0" collapsed="false">
      <c r="A192" s="52"/>
      <c r="B192" s="94" t="s">
        <v>112</v>
      </c>
      <c r="C192" s="93" t="n">
        <f aca="false">$G192*C$25</f>
        <v>4.2776</v>
      </c>
      <c r="D192" s="93" t="n">
        <f aca="false">$G192*D$25</f>
        <v>6.4164</v>
      </c>
      <c r="E192" s="93" t="n">
        <f aca="false">$G192*E$25</f>
        <v>5.66782</v>
      </c>
      <c r="F192" s="93" t="n">
        <f aca="false">$G192*F$25</f>
        <v>3.31514</v>
      </c>
      <c r="G192" s="93" t="n">
        <v>10.694</v>
      </c>
      <c r="H192" s="93" t="n">
        <f aca="false">$G192*H$25</f>
        <v>2.6735</v>
      </c>
      <c r="I192" s="94" t="str">
        <f aca="false">B192</f>
        <v>3 - 1/2"</v>
      </c>
      <c r="J192" s="84"/>
      <c r="K192" s="73"/>
      <c r="L192" s="73"/>
    </row>
    <row r="193" customFormat="false" ht="15" hidden="false" customHeight="false" outlineLevel="0" collapsed="false">
      <c r="A193" s="52"/>
      <c r="B193" s="94" t="s">
        <v>115</v>
      </c>
      <c r="C193" s="93" t="n">
        <f aca="false">$G193*C$25</f>
        <v>5.4892</v>
      </c>
      <c r="D193" s="93" t="n">
        <f aca="false">$G193*D$25</f>
        <v>8.2338</v>
      </c>
      <c r="E193" s="93" t="n">
        <f aca="false">$G193*E$25</f>
        <v>7.27319</v>
      </c>
      <c r="F193" s="93" t="n">
        <f aca="false">$G193*F$25</f>
        <v>4.25413</v>
      </c>
      <c r="G193" s="93" t="n">
        <v>13.723</v>
      </c>
      <c r="H193" s="93" t="n">
        <f aca="false">$G193*H$25</f>
        <v>3.43075</v>
      </c>
      <c r="I193" s="94" t="str">
        <f aca="false">B193</f>
        <v>4"</v>
      </c>
      <c r="J193" s="84"/>
      <c r="K193" s="73"/>
      <c r="L193" s="73"/>
    </row>
    <row r="194" customFormat="false" ht="15" hidden="false" customHeight="false" outlineLevel="0" collapsed="false">
      <c r="A194" s="52"/>
      <c r="B194" s="94" t="s">
        <v>213</v>
      </c>
      <c r="C194" s="93" t="s">
        <v>137</v>
      </c>
      <c r="D194" s="93" t="s">
        <v>137</v>
      </c>
      <c r="E194" s="93" t="s">
        <v>137</v>
      </c>
      <c r="F194" s="93" t="s">
        <v>137</v>
      </c>
      <c r="G194" s="93" t="s">
        <v>137</v>
      </c>
      <c r="H194" s="93" t="s">
        <v>137</v>
      </c>
      <c r="I194" s="94" t="str">
        <f aca="false">B194</f>
        <v>5"</v>
      </c>
      <c r="J194" s="84"/>
      <c r="K194" s="73"/>
      <c r="L194" s="73"/>
    </row>
    <row r="195" customFormat="false" ht="15" hidden="false" customHeight="false" outlineLevel="0" collapsed="false">
      <c r="A195" s="52"/>
      <c r="B195" s="94" t="s">
        <v>214</v>
      </c>
      <c r="C195" s="93" t="s">
        <v>137</v>
      </c>
      <c r="D195" s="93" t="s">
        <v>137</v>
      </c>
      <c r="E195" s="93" t="s">
        <v>137</v>
      </c>
      <c r="F195" s="93" t="s">
        <v>137</v>
      </c>
      <c r="G195" s="93" t="s">
        <v>137</v>
      </c>
      <c r="H195" s="93" t="s">
        <v>137</v>
      </c>
      <c r="I195" s="94" t="str">
        <f aca="false">B195</f>
        <v>6"</v>
      </c>
      <c r="J195" s="84"/>
      <c r="K195" s="73"/>
      <c r="L195" s="73"/>
    </row>
    <row r="196" customFormat="false" ht="15" hidden="false" customHeight="false" outlineLevel="0" collapsed="false">
      <c r="J196" s="84"/>
      <c r="K196" s="73"/>
      <c r="L196" s="73"/>
    </row>
    <row r="197" customFormat="false" ht="15" hidden="false" customHeight="false" outlineLevel="0" collapsed="false">
      <c r="A197" s="1" t="s">
        <v>223</v>
      </c>
      <c r="B197" s="89" t="s">
        <v>224</v>
      </c>
      <c r="C197" s="89"/>
      <c r="D197" s="89"/>
      <c r="E197" s="89"/>
      <c r="F197" s="89"/>
      <c r="G197" s="89"/>
      <c r="H197" s="89"/>
      <c r="I197" s="89"/>
      <c r="J197" s="84"/>
      <c r="K197" s="73"/>
      <c r="L197" s="73"/>
    </row>
    <row r="198" customFormat="false" ht="15" hidden="false" customHeight="false" outlineLevel="0" collapsed="false">
      <c r="B198" s="94" t="s">
        <v>65</v>
      </c>
      <c r="C198" s="95" t="s">
        <v>66</v>
      </c>
      <c r="D198" s="95" t="s">
        <v>67</v>
      </c>
      <c r="E198" s="95" t="s">
        <v>68</v>
      </c>
      <c r="F198" s="95" t="s">
        <v>69</v>
      </c>
      <c r="G198" s="95" t="s">
        <v>7</v>
      </c>
      <c r="H198" s="95" t="s">
        <v>70</v>
      </c>
      <c r="I198" s="92" t="s">
        <v>65</v>
      </c>
      <c r="J198" s="84"/>
      <c r="K198" s="73"/>
      <c r="L198" s="73"/>
    </row>
    <row r="199" customFormat="false" ht="15" hidden="false" customHeight="false" outlineLevel="0" collapsed="false">
      <c r="B199" s="94" t="s">
        <v>5</v>
      </c>
      <c r="C199" s="95" t="s">
        <v>74</v>
      </c>
      <c r="D199" s="95" t="s">
        <v>75</v>
      </c>
      <c r="E199" s="95" t="s">
        <v>76</v>
      </c>
      <c r="F199" s="95" t="s">
        <v>77</v>
      </c>
      <c r="G199" s="95" t="s">
        <v>78</v>
      </c>
      <c r="H199" s="95" t="s">
        <v>79</v>
      </c>
      <c r="I199" s="92" t="s">
        <v>5</v>
      </c>
      <c r="J199" s="84"/>
      <c r="K199" s="73"/>
      <c r="L199" s="73"/>
    </row>
    <row r="200" customFormat="false" ht="15" hidden="false" customHeight="false" outlineLevel="0" collapsed="false">
      <c r="B200" s="94" t="s">
        <v>83</v>
      </c>
      <c r="C200" s="93" t="s">
        <v>137</v>
      </c>
      <c r="D200" s="93" t="s">
        <v>137</v>
      </c>
      <c r="E200" s="93" t="s">
        <v>137</v>
      </c>
      <c r="F200" s="93" t="s">
        <v>137</v>
      </c>
      <c r="G200" s="93" t="s">
        <v>137</v>
      </c>
      <c r="H200" s="93" t="s">
        <v>137</v>
      </c>
      <c r="I200" s="92" t="str">
        <f aca="false">B200</f>
        <v>1/2"</v>
      </c>
      <c r="J200" s="84"/>
    </row>
    <row r="201" customFormat="false" ht="15" hidden="false" customHeight="false" outlineLevel="0" collapsed="false">
      <c r="A201" s="52"/>
      <c r="B201" s="94" t="s">
        <v>86</v>
      </c>
      <c r="C201" s="93" t="s">
        <v>137</v>
      </c>
      <c r="D201" s="93" t="s">
        <v>137</v>
      </c>
      <c r="E201" s="93" t="s">
        <v>137</v>
      </c>
      <c r="F201" s="93" t="s">
        <v>137</v>
      </c>
      <c r="G201" s="93" t="s">
        <v>137</v>
      </c>
      <c r="H201" s="93" t="s">
        <v>137</v>
      </c>
      <c r="I201" s="92" t="str">
        <f aca="false">B201</f>
        <v>3/4"</v>
      </c>
    </row>
    <row r="202" customFormat="false" ht="15" hidden="false" customHeight="false" outlineLevel="0" collapsed="false">
      <c r="A202" s="52"/>
      <c r="B202" s="94" t="s">
        <v>89</v>
      </c>
      <c r="C202" s="93" t="s">
        <v>137</v>
      </c>
      <c r="D202" s="93" t="s">
        <v>137</v>
      </c>
      <c r="E202" s="93" t="s">
        <v>137</v>
      </c>
      <c r="F202" s="93" t="s">
        <v>137</v>
      </c>
      <c r="G202" s="93" t="s">
        <v>137</v>
      </c>
      <c r="H202" s="93" t="s">
        <v>137</v>
      </c>
      <c r="I202" s="92" t="str">
        <f aca="false">B202</f>
        <v>1"</v>
      </c>
      <c r="J202" s="71"/>
    </row>
    <row r="203" customFormat="false" ht="15" hidden="false" customHeight="false" outlineLevel="0" collapsed="false">
      <c r="B203" s="94" t="s">
        <v>93</v>
      </c>
      <c r="C203" s="93" t="s">
        <v>137</v>
      </c>
      <c r="D203" s="93" t="s">
        <v>137</v>
      </c>
      <c r="E203" s="93" t="s">
        <v>137</v>
      </c>
      <c r="F203" s="93" t="s">
        <v>137</v>
      </c>
      <c r="G203" s="93" t="s">
        <v>137</v>
      </c>
      <c r="H203" s="93" t="s">
        <v>137</v>
      </c>
      <c r="I203" s="92" t="str">
        <f aca="false">B203</f>
        <v>1 - 1/4"</v>
      </c>
      <c r="J203" s="73"/>
    </row>
    <row r="204" customFormat="false" ht="15" hidden="false" customHeight="false" outlineLevel="0" collapsed="false">
      <c r="A204" s="52"/>
      <c r="B204" s="94" t="s">
        <v>97</v>
      </c>
      <c r="C204" s="93" t="s">
        <v>137</v>
      </c>
      <c r="D204" s="93" t="s">
        <v>137</v>
      </c>
      <c r="E204" s="93" t="s">
        <v>137</v>
      </c>
      <c r="F204" s="93" t="s">
        <v>137</v>
      </c>
      <c r="G204" s="93" t="s">
        <v>137</v>
      </c>
      <c r="H204" s="93" t="s">
        <v>137</v>
      </c>
      <c r="I204" s="92" t="str">
        <f aca="false">B204</f>
        <v>1 - 1/2"</v>
      </c>
      <c r="J204" s="73"/>
    </row>
    <row r="205" customFormat="false" ht="15" hidden="false" customHeight="false" outlineLevel="0" collapsed="false">
      <c r="A205" s="52"/>
      <c r="B205" s="94" t="s">
        <v>101</v>
      </c>
      <c r="C205" s="93" t="n">
        <f aca="false">$G205*C$25</f>
        <v>1.5496</v>
      </c>
      <c r="D205" s="93" t="n">
        <f aca="false">$G205*D$25</f>
        <v>2.3244</v>
      </c>
      <c r="E205" s="93" t="n">
        <f aca="false">$G205*E$25</f>
        <v>2.05322</v>
      </c>
      <c r="F205" s="93" t="n">
        <f aca="false">$G205*F$25</f>
        <v>1.20094</v>
      </c>
      <c r="G205" s="93" t="n">
        <v>3.874</v>
      </c>
      <c r="H205" s="93" t="n">
        <f aca="false">$G205*H$25</f>
        <v>0.9685</v>
      </c>
      <c r="I205" s="92" t="str">
        <f aca="false">B205</f>
        <v>2"</v>
      </c>
      <c r="J205" s="73"/>
    </row>
    <row r="206" customFormat="false" ht="15" hidden="false" customHeight="false" outlineLevel="0" collapsed="false">
      <c r="A206" s="52"/>
      <c r="B206" s="94" t="s">
        <v>104</v>
      </c>
      <c r="C206" s="93" t="s">
        <v>137</v>
      </c>
      <c r="D206" s="93" t="s">
        <v>137</v>
      </c>
      <c r="E206" s="93" t="s">
        <v>137</v>
      </c>
      <c r="F206" s="93" t="s">
        <v>137</v>
      </c>
      <c r="G206" s="93" t="s">
        <v>137</v>
      </c>
      <c r="H206" s="93" t="s">
        <v>137</v>
      </c>
      <c r="I206" s="92" t="str">
        <f aca="false">B206</f>
        <v>2 - 1/2"</v>
      </c>
      <c r="J206" s="73"/>
    </row>
    <row r="207" customFormat="false" ht="15" hidden="false" customHeight="false" outlineLevel="0" collapsed="false">
      <c r="A207" s="52"/>
      <c r="B207" s="94" t="s">
        <v>108</v>
      </c>
      <c r="C207" s="93" t="n">
        <f aca="false">$G207*C$25</f>
        <v>3.4836</v>
      </c>
      <c r="D207" s="93" t="n">
        <f aca="false">$G207*D$25</f>
        <v>5.2254</v>
      </c>
      <c r="E207" s="93" t="n">
        <f aca="false">$G207*E$25</f>
        <v>4.61577</v>
      </c>
      <c r="F207" s="93" t="n">
        <f aca="false">$G207*F$25</f>
        <v>2.69979</v>
      </c>
      <c r="G207" s="93" t="n">
        <v>8.709</v>
      </c>
      <c r="H207" s="93" t="n">
        <f aca="false">$G207*H$25</f>
        <v>2.17725</v>
      </c>
      <c r="I207" s="92" t="str">
        <f aca="false">B207</f>
        <v>3"</v>
      </c>
      <c r="J207" s="73"/>
    </row>
    <row r="208" customFormat="false" ht="15" hidden="false" customHeight="false" outlineLevel="0" collapsed="false">
      <c r="A208" s="52"/>
      <c r="B208" s="94" t="s">
        <v>112</v>
      </c>
      <c r="C208" s="93" t="n">
        <f aca="false">$G208*C$25</f>
        <v>4.546</v>
      </c>
      <c r="D208" s="93" t="n">
        <f aca="false">$G208*D$25</f>
        <v>6.819</v>
      </c>
      <c r="E208" s="93" t="n">
        <f aca="false">$G208*E$25</f>
        <v>6.02345</v>
      </c>
      <c r="F208" s="93" t="n">
        <f aca="false">$G208*F$25</f>
        <v>3.52315</v>
      </c>
      <c r="G208" s="93" t="n">
        <v>11.365</v>
      </c>
      <c r="H208" s="93" t="n">
        <f aca="false">$G208*H$25</f>
        <v>2.84125</v>
      </c>
      <c r="I208" s="92" t="str">
        <f aca="false">B208</f>
        <v>3 - 1/2"</v>
      </c>
      <c r="J208" s="73"/>
    </row>
    <row r="209" customFormat="false" ht="15" hidden="false" customHeight="false" outlineLevel="0" collapsed="false">
      <c r="A209" s="52"/>
      <c r="B209" s="94" t="s">
        <v>115</v>
      </c>
      <c r="C209" s="93" t="n">
        <f aca="false">$G209*C$25</f>
        <v>5.7792</v>
      </c>
      <c r="D209" s="93" t="n">
        <f aca="false">$G209*D$25</f>
        <v>8.6688</v>
      </c>
      <c r="E209" s="93" t="n">
        <f aca="false">$G209*E$25</f>
        <v>7.65744</v>
      </c>
      <c r="F209" s="93" t="n">
        <f aca="false">$G209*F$25</f>
        <v>4.47888</v>
      </c>
      <c r="G209" s="93" t="n">
        <v>14.448</v>
      </c>
      <c r="H209" s="93" t="n">
        <f aca="false">$G209*H$25</f>
        <v>3.612</v>
      </c>
      <c r="I209" s="92" t="str">
        <f aca="false">B209</f>
        <v>4"</v>
      </c>
      <c r="J209" s="73"/>
    </row>
    <row r="210" customFormat="false" ht="15" hidden="false" customHeight="false" outlineLevel="0" collapsed="false">
      <c r="A210" s="52"/>
      <c r="B210" s="94" t="s">
        <v>213</v>
      </c>
      <c r="C210" s="93" t="n">
        <f aca="false">$G210*C$25</f>
        <v>8.878</v>
      </c>
      <c r="D210" s="93" t="n">
        <f aca="false">$G210*D$25</f>
        <v>13.317</v>
      </c>
      <c r="E210" s="93" t="n">
        <f aca="false">$G210*E$25</f>
        <v>11.76335</v>
      </c>
      <c r="F210" s="93" t="n">
        <f aca="false">$G210*F$25</f>
        <v>6.88045</v>
      </c>
      <c r="G210" s="93" t="n">
        <v>22.195</v>
      </c>
      <c r="H210" s="93" t="n">
        <f aca="false">$G210*H$25</f>
        <v>5.54875</v>
      </c>
      <c r="I210" s="92" t="str">
        <f aca="false">B210</f>
        <v>5"</v>
      </c>
      <c r="J210" s="73"/>
    </row>
    <row r="211" customFormat="false" ht="15" hidden="false" customHeight="false" outlineLevel="0" collapsed="false">
      <c r="A211" s="52"/>
      <c r="B211" s="94" t="s">
        <v>214</v>
      </c>
      <c r="C211" s="93" t="n">
        <f aca="false">$G211*C$25</f>
        <v>12.612</v>
      </c>
      <c r="D211" s="93" t="n">
        <f aca="false">$G211*D$25</f>
        <v>18.918</v>
      </c>
      <c r="E211" s="93" t="n">
        <f aca="false">$G211*E$25</f>
        <v>16.7109</v>
      </c>
      <c r="F211" s="93" t="n">
        <f aca="false">$G211*F$25</f>
        <v>9.7743</v>
      </c>
      <c r="G211" s="93" t="n">
        <v>31.53</v>
      </c>
      <c r="H211" s="93" t="n">
        <f aca="false">$G211*H$25</f>
        <v>7.8825</v>
      </c>
      <c r="I211" s="92" t="str">
        <f aca="false">B211</f>
        <v>6"</v>
      </c>
      <c r="J211" s="73"/>
    </row>
    <row r="212" customFormat="false" ht="15" hidden="false" customHeight="false" outlineLevel="0" collapsed="false">
      <c r="J212" s="73"/>
    </row>
    <row r="213" customFormat="false" ht="15" hidden="false" customHeight="false" outlineLevel="0" collapsed="false">
      <c r="A213" s="52"/>
    </row>
    <row r="214" customFormat="false" ht="15" hidden="true" customHeight="false" outlineLevel="0" collapsed="false">
      <c r="A214" s="52"/>
    </row>
    <row r="215" customFormat="false" ht="15" hidden="true" customHeight="false" outlineLevel="0" collapsed="false">
      <c r="A215" s="98" t="s">
        <v>225</v>
      </c>
      <c r="B215" s="99"/>
      <c r="C215" s="100"/>
    </row>
    <row r="216" customFormat="false" ht="15" hidden="true" customHeight="false" outlineLevel="0" collapsed="false">
      <c r="A216" s="101"/>
      <c r="B216" s="88"/>
      <c r="C216" s="102"/>
    </row>
    <row r="217" customFormat="false" ht="15" hidden="true" customHeight="false" outlineLevel="0" collapsed="false">
      <c r="A217" s="103" t="n">
        <f aca="false">G237</f>
        <v>6</v>
      </c>
      <c r="B217" s="104" t="s">
        <v>226</v>
      </c>
      <c r="C217" s="102"/>
    </row>
    <row r="218" customFormat="false" ht="18.75" hidden="true" customHeight="false" outlineLevel="0" collapsed="false">
      <c r="A218" s="105" t="n">
        <f aca="false">IF(A217&lt;4,1,0)</f>
        <v>0</v>
      </c>
      <c r="B218" s="106" t="n">
        <v>1</v>
      </c>
      <c r="C218" s="107" t="s">
        <v>227</v>
      </c>
      <c r="D218" s="108"/>
    </row>
    <row r="219" customFormat="false" ht="15" hidden="true" customHeight="false" outlineLevel="0" collapsed="false">
      <c r="A219" s="105" t="n">
        <f aca="false">IF(AND(A217&gt;3,A217&lt;7),0.8,0)</f>
        <v>0.8</v>
      </c>
      <c r="B219" s="106" t="n">
        <v>0.8</v>
      </c>
      <c r="C219" s="107" t="s">
        <v>228</v>
      </c>
      <c r="M219" s="5"/>
      <c r="O219" s="6"/>
      <c r="AA219" s="5"/>
      <c r="AJ219" s="2"/>
      <c r="AM219" s="7"/>
      <c r="AN219" s="8"/>
    </row>
    <row r="220" customFormat="false" ht="15" hidden="true" customHeight="false" outlineLevel="0" collapsed="false">
      <c r="A220" s="105" t="n">
        <f aca="false">IF(AND(A217&gt;6,A217&lt;10),0.7,0)</f>
        <v>0</v>
      </c>
      <c r="B220" s="106" t="n">
        <v>0.7</v>
      </c>
      <c r="C220" s="107" t="s">
        <v>229</v>
      </c>
      <c r="K220" s="4"/>
      <c r="L220" s="4"/>
      <c r="M220" s="5"/>
      <c r="O220" s="6"/>
      <c r="AA220" s="5"/>
      <c r="AJ220" s="2"/>
      <c r="AM220" s="7"/>
      <c r="AN220" s="8"/>
    </row>
    <row r="221" customFormat="false" ht="15" hidden="true" customHeight="false" outlineLevel="0" collapsed="false">
      <c r="A221" s="109" t="n">
        <f aca="false">IF(AND(A217&gt;9,A217&lt;21),0.5,0)</f>
        <v>0</v>
      </c>
      <c r="B221" s="106" t="n">
        <v>0.5</v>
      </c>
      <c r="C221" s="107" t="s">
        <v>230</v>
      </c>
      <c r="K221" s="4"/>
      <c r="L221" s="4"/>
      <c r="M221" s="5"/>
      <c r="O221" s="6"/>
      <c r="AA221" s="5"/>
      <c r="AJ221" s="2"/>
      <c r="AM221" s="7"/>
      <c r="AN221" s="8"/>
      <c r="AP221" s="110"/>
    </row>
    <row r="222" customFormat="false" ht="15" hidden="true" customHeight="false" outlineLevel="0" collapsed="false">
      <c r="A222" s="105" t="n">
        <f aca="false">IF(AND(A217&gt;20,A217&lt;31),0.45,0)</f>
        <v>0</v>
      </c>
      <c r="B222" s="106" t="n">
        <v>0.45</v>
      </c>
      <c r="C222" s="107" t="s">
        <v>231</v>
      </c>
      <c r="K222" s="4"/>
      <c r="L222" s="4"/>
      <c r="M222" s="5"/>
      <c r="O222" s="6"/>
      <c r="AA222" s="5"/>
      <c r="AJ222" s="2"/>
      <c r="AM222" s="7"/>
      <c r="AN222" s="8"/>
      <c r="AO222" s="88"/>
      <c r="AP222" s="110"/>
      <c r="AQ222" s="31"/>
      <c r="AR222" s="5"/>
      <c r="AS222" s="5"/>
      <c r="AT222" s="52"/>
      <c r="AW222" s="2"/>
    </row>
    <row r="223" customFormat="false" ht="15" hidden="true" customHeight="false" outlineLevel="0" collapsed="false">
      <c r="A223" s="105" t="n">
        <f aca="false">IF(AND(A217&gt;30,A217&lt;41),0.4,0)</f>
        <v>0</v>
      </c>
      <c r="B223" s="106" t="n">
        <v>0.4</v>
      </c>
      <c r="C223" s="107" t="s">
        <v>232</v>
      </c>
      <c r="K223" s="4"/>
      <c r="L223" s="4"/>
      <c r="M223" s="5"/>
      <c r="O223" s="6"/>
      <c r="AA223" s="5"/>
      <c r="AJ223" s="2"/>
      <c r="AM223" s="7"/>
      <c r="AN223" s="8"/>
      <c r="AO223" s="88"/>
      <c r="AP223" s="110"/>
      <c r="AQ223" s="31"/>
      <c r="AR223" s="5"/>
      <c r="AS223" s="5"/>
      <c r="AT223" s="52"/>
      <c r="AW223" s="2"/>
    </row>
    <row r="224" customFormat="false" ht="15.75" hidden="true" customHeight="false" outlineLevel="0" collapsed="false">
      <c r="A224" s="111" t="n">
        <f aca="false">IF(A217&gt;40,0.35,0)</f>
        <v>0</v>
      </c>
      <c r="B224" s="106" t="n">
        <v>0.35</v>
      </c>
      <c r="C224" s="107" t="s">
        <v>233</v>
      </c>
      <c r="K224" s="4"/>
      <c r="L224" s="4"/>
      <c r="M224" s="5"/>
      <c r="O224" s="6"/>
      <c r="AA224" s="5"/>
      <c r="AJ224" s="2"/>
      <c r="AM224" s="7"/>
      <c r="AN224" s="8"/>
      <c r="AO224" s="88"/>
      <c r="AP224" s="110"/>
      <c r="AQ224" s="31"/>
      <c r="AR224" s="5"/>
      <c r="AS224" s="5"/>
      <c r="AT224" s="52"/>
      <c r="AW224" s="2"/>
    </row>
    <row r="225" customFormat="false" ht="15" hidden="true" customHeight="false" outlineLevel="0" collapsed="false">
      <c r="A225" s="112" t="n">
        <f aca="false">SUM(A218:A224)</f>
        <v>0.8</v>
      </c>
      <c r="B225" s="113" t="s">
        <v>234</v>
      </c>
      <c r="C225" s="114"/>
      <c r="K225" s="4"/>
      <c r="L225" s="4"/>
      <c r="M225" s="5"/>
      <c r="O225" s="6"/>
      <c r="AA225" s="5"/>
      <c r="AJ225" s="2"/>
      <c r="AM225" s="7"/>
      <c r="AN225" s="8"/>
      <c r="AO225" s="88"/>
      <c r="AP225" s="110"/>
      <c r="AQ225" s="31"/>
      <c r="AR225" s="5"/>
      <c r="AS225" s="5"/>
      <c r="AT225" s="52"/>
      <c r="AW225" s="2"/>
    </row>
    <row r="226" customFormat="false" ht="15" hidden="true" customHeight="false" outlineLevel="0" collapsed="false">
      <c r="A226" s="52"/>
      <c r="K226" s="4"/>
      <c r="L226" s="4"/>
      <c r="M226" s="5"/>
      <c r="O226" s="6"/>
      <c r="AA226" s="5"/>
      <c r="AJ226" s="2"/>
      <c r="AM226" s="7"/>
      <c r="AN226" s="8"/>
      <c r="AO226" s="88"/>
      <c r="AP226" s="110"/>
      <c r="AQ226" s="31"/>
      <c r="AR226" s="5"/>
      <c r="AS226" s="5"/>
      <c r="AT226" s="52"/>
      <c r="AW226" s="2"/>
    </row>
    <row r="227" customFormat="false" ht="15" hidden="true" customHeight="false" outlineLevel="0" collapsed="false">
      <c r="A227" s="52"/>
      <c r="K227" s="4"/>
      <c r="L227" s="4"/>
      <c r="M227" s="5"/>
      <c r="O227" s="6"/>
      <c r="AA227" s="5"/>
      <c r="AJ227" s="2"/>
      <c r="AM227" s="7"/>
      <c r="AN227" s="8"/>
      <c r="AO227" s="88"/>
      <c r="AP227" s="110"/>
      <c r="AQ227" s="31"/>
      <c r="AR227" s="5"/>
      <c r="AS227" s="5"/>
      <c r="AT227" s="52"/>
      <c r="AW227" s="2"/>
    </row>
    <row r="228" customFormat="false" ht="15" hidden="true" customHeight="false" outlineLevel="0" collapsed="false">
      <c r="A228" s="52"/>
      <c r="K228" s="4"/>
      <c r="L228" s="4"/>
      <c r="M228" s="5"/>
      <c r="O228" s="6"/>
      <c r="AA228" s="5"/>
      <c r="AJ228" s="2"/>
      <c r="AM228" s="7"/>
      <c r="AN228" s="8"/>
      <c r="AO228" s="88"/>
      <c r="AP228" s="110"/>
      <c r="AQ228" s="31"/>
      <c r="AR228" s="5"/>
      <c r="AS228" s="5"/>
      <c r="AT228" s="52"/>
      <c r="AW228" s="2"/>
    </row>
    <row r="229" customFormat="false" ht="15" hidden="true" customHeight="false" outlineLevel="0" collapsed="false">
      <c r="A229" s="52"/>
      <c r="K229" s="4"/>
      <c r="L229" s="4"/>
      <c r="M229" s="5"/>
      <c r="O229" s="6"/>
      <c r="AA229" s="5"/>
      <c r="AJ229" s="2"/>
      <c r="AM229" s="7"/>
      <c r="AN229" s="8"/>
      <c r="AO229" s="88"/>
      <c r="AP229" s="110"/>
      <c r="AQ229" s="31"/>
      <c r="AR229" s="5"/>
      <c r="AS229" s="5"/>
      <c r="AT229" s="52"/>
      <c r="AW229" s="2"/>
    </row>
    <row r="230" customFormat="false" ht="15" hidden="true" customHeight="false" outlineLevel="0" collapsed="false">
      <c r="K230" s="4"/>
      <c r="L230" s="4"/>
      <c r="M230" s="5"/>
      <c r="O230" s="6"/>
      <c r="AA230" s="5"/>
      <c r="AJ230" s="2"/>
      <c r="AM230" s="7"/>
      <c r="AN230" s="8"/>
      <c r="AO230" s="88"/>
      <c r="AP230" s="110"/>
      <c r="AQ230" s="31"/>
      <c r="AR230" s="5"/>
      <c r="AS230" s="5"/>
      <c r="AT230" s="52"/>
      <c r="AW230" s="2"/>
    </row>
    <row r="231" customFormat="false" ht="15" hidden="true" customHeight="false" outlineLevel="0" collapsed="false">
      <c r="K231" s="4"/>
      <c r="L231" s="4"/>
      <c r="M231" s="5"/>
      <c r="O231" s="6"/>
      <c r="AA231" s="5"/>
      <c r="AJ231" s="2"/>
      <c r="AM231" s="7"/>
      <c r="AN231" s="8"/>
      <c r="AO231" s="88"/>
      <c r="AP231" s="110"/>
      <c r="AQ231" s="31"/>
      <c r="AR231" s="5"/>
      <c r="AS231" s="5"/>
      <c r="AT231" s="52"/>
      <c r="AW231" s="2"/>
    </row>
    <row r="232" customFormat="false" ht="15" hidden="false" customHeight="false" outlineLevel="0" collapsed="false">
      <c r="A232" s="115" t="s">
        <v>235</v>
      </c>
      <c r="B232" s="6"/>
      <c r="C232" s="6"/>
      <c r="D232" s="55"/>
      <c r="H232" s="3"/>
      <c r="I232" s="4"/>
      <c r="K232" s="4"/>
      <c r="L232" s="4"/>
      <c r="M232" s="5"/>
      <c r="O232" s="6"/>
      <c r="AA232" s="5"/>
      <c r="AJ232" s="2"/>
      <c r="AM232" s="7"/>
      <c r="AN232" s="8"/>
      <c r="AO232" s="88"/>
      <c r="AP232" s="110"/>
      <c r="AQ232" s="31"/>
      <c r="AR232" s="5"/>
      <c r="AS232" s="5"/>
      <c r="AT232" s="52"/>
      <c r="AW232" s="2"/>
    </row>
    <row r="233" customFormat="false" ht="15.75" hidden="false" customHeight="false" outlineLevel="0" collapsed="false">
      <c r="A233" s="116" t="s">
        <v>236</v>
      </c>
      <c r="B233" s="6"/>
      <c r="C233" s="6"/>
      <c r="D233" s="117" t="s">
        <v>237</v>
      </c>
      <c r="G233" s="118" t="s">
        <v>226</v>
      </c>
      <c r="H233" s="3"/>
      <c r="I233" s="4"/>
      <c r="K233" s="4"/>
      <c r="L233" s="4"/>
      <c r="M233" s="5"/>
      <c r="O233" s="6"/>
      <c r="AA233" s="5"/>
      <c r="AJ233" s="2"/>
      <c r="AM233" s="7"/>
      <c r="AN233" s="8"/>
      <c r="AO233" s="88"/>
      <c r="AP233" s="110"/>
      <c r="AQ233" s="31"/>
      <c r="AR233" s="5"/>
      <c r="AS233" s="5"/>
      <c r="AT233" s="52"/>
      <c r="AW233" s="2"/>
    </row>
    <row r="234" customFormat="false" ht="15.75" hidden="false" customHeight="false" outlineLevel="0" collapsed="false">
      <c r="A234" s="116" t="s">
        <v>238</v>
      </c>
      <c r="B234" s="116"/>
      <c r="C234" s="116"/>
      <c r="D234" s="55"/>
      <c r="G234" s="119" t="n">
        <f aca="false">SUM(B4:B18)</f>
        <v>4</v>
      </c>
      <c r="H234" s="3"/>
      <c r="I234" s="4"/>
      <c r="K234" s="4"/>
      <c r="L234" s="4"/>
      <c r="M234" s="5"/>
      <c r="O234" s="6"/>
      <c r="AA234" s="5"/>
      <c r="AJ234" s="2"/>
      <c r="AM234" s="7"/>
      <c r="AN234" s="8"/>
      <c r="AO234" s="88"/>
      <c r="AP234" s="110"/>
      <c r="AQ234" s="31"/>
      <c r="AR234" s="5"/>
      <c r="AS234" s="5"/>
      <c r="AT234" s="52"/>
      <c r="AW234" s="2"/>
    </row>
    <row r="235" customFormat="false" ht="15" hidden="false" customHeight="false" outlineLevel="0" collapsed="false">
      <c r="A235" s="116" t="s">
        <v>239</v>
      </c>
      <c r="B235" s="116"/>
      <c r="C235" s="116"/>
      <c r="D235" s="55"/>
      <c r="G235" s="9"/>
      <c r="H235" s="3"/>
      <c r="I235" s="4"/>
      <c r="K235" s="4"/>
      <c r="L235" s="4"/>
      <c r="M235" s="5"/>
      <c r="O235" s="6"/>
      <c r="AA235" s="5"/>
      <c r="AJ235" s="2"/>
      <c r="AM235" s="7"/>
      <c r="AN235" s="8"/>
      <c r="AO235" s="88"/>
      <c r="AP235" s="110"/>
      <c r="AQ235" s="31"/>
      <c r="AR235" s="5"/>
      <c r="AS235" s="5"/>
      <c r="AT235" s="52"/>
      <c r="AW235" s="2"/>
    </row>
    <row r="236" customFormat="false" ht="15.75" hidden="false" customHeight="false" outlineLevel="0" collapsed="false">
      <c r="A236" s="116" t="s">
        <v>240</v>
      </c>
      <c r="B236" s="116"/>
      <c r="C236" s="116"/>
      <c r="D236" s="55"/>
      <c r="G236" s="120" t="s">
        <v>241</v>
      </c>
      <c r="H236" s="3"/>
      <c r="I236" s="4"/>
      <c r="K236" s="4"/>
      <c r="L236" s="4"/>
      <c r="M236" s="5"/>
      <c r="O236" s="6"/>
      <c r="AA236" s="5"/>
      <c r="AJ236" s="2"/>
      <c r="AM236" s="7"/>
      <c r="AN236" s="8"/>
      <c r="AO236" s="88"/>
      <c r="AP236" s="110"/>
      <c r="AQ236" s="31"/>
      <c r="AR236" s="5"/>
      <c r="AS236" s="5"/>
      <c r="AT236" s="52"/>
      <c r="AW236" s="2"/>
    </row>
    <row r="237" customFormat="false" ht="15.75" hidden="false" customHeight="false" outlineLevel="0" collapsed="false">
      <c r="A237" s="116" t="s">
        <v>242</v>
      </c>
      <c r="B237" s="116"/>
      <c r="C237" s="116"/>
      <c r="D237" s="55"/>
      <c r="G237" s="121" t="n">
        <v>6</v>
      </c>
      <c r="H237" s="3"/>
      <c r="I237" s="4"/>
      <c r="J237" s="4"/>
      <c r="K237" s="4"/>
      <c r="L237" s="4"/>
      <c r="M237" s="5"/>
      <c r="O237" s="6"/>
      <c r="AA237" s="5"/>
      <c r="AJ237" s="2"/>
      <c r="AM237" s="7"/>
      <c r="AN237" s="8"/>
      <c r="AO237" s="88"/>
      <c r="AP237" s="110"/>
      <c r="AQ237" s="31"/>
      <c r="AR237" s="5"/>
      <c r="AS237" s="5"/>
      <c r="AT237" s="52"/>
      <c r="AW237" s="2"/>
    </row>
    <row r="238" customFormat="false" ht="15" hidden="false" customHeight="false" outlineLevel="0" collapsed="false">
      <c r="A238" s="116" t="s">
        <v>243</v>
      </c>
      <c r="B238" s="116"/>
      <c r="C238" s="116"/>
      <c r="D238" s="55"/>
      <c r="G238" s="9"/>
      <c r="H238" s="3"/>
      <c r="I238" s="4"/>
      <c r="J238" s="4"/>
      <c r="K238" s="4"/>
      <c r="L238" s="4"/>
      <c r="M238" s="5"/>
      <c r="O238" s="6"/>
      <c r="AA238" s="5"/>
      <c r="AJ238" s="2"/>
      <c r="AM238" s="7"/>
      <c r="AN238" s="8"/>
      <c r="AO238" s="88"/>
      <c r="AP238" s="110"/>
      <c r="AQ238" s="31"/>
      <c r="AR238" s="5"/>
      <c r="AS238" s="5"/>
      <c r="AT238" s="52"/>
      <c r="AW238" s="2"/>
    </row>
    <row r="239" customFormat="false" ht="15.75" hidden="false" customHeight="false" outlineLevel="0" collapsed="false">
      <c r="A239" s="116" t="s">
        <v>244</v>
      </c>
      <c r="B239" s="116"/>
      <c r="C239" s="116"/>
      <c r="D239" s="55"/>
      <c r="G239" s="120" t="str">
        <f aca="false">CONCATENATE("Derating for ", G237," CCC")</f>
        <v>Derating for 6 CCC</v>
      </c>
      <c r="H239" s="3"/>
      <c r="I239" s="4"/>
      <c r="J239" s="4"/>
      <c r="K239" s="4"/>
      <c r="L239" s="4"/>
      <c r="M239" s="5"/>
      <c r="O239" s="6"/>
      <c r="AA239" s="5"/>
      <c r="AJ239" s="2"/>
      <c r="AM239" s="7"/>
      <c r="AN239" s="8"/>
      <c r="AO239" s="88"/>
      <c r="AP239" s="110"/>
      <c r="AQ239" s="31"/>
      <c r="AR239" s="5"/>
      <c r="AS239" s="5"/>
      <c r="AT239" s="52"/>
      <c r="AW239" s="2"/>
    </row>
    <row r="240" customFormat="false" ht="15.75" hidden="false" customHeight="false" outlineLevel="0" collapsed="false">
      <c r="A240" s="116" t="s">
        <v>245</v>
      </c>
      <c r="B240" s="116"/>
      <c r="C240" s="116"/>
      <c r="D240" s="55"/>
      <c r="G240" s="122" t="n">
        <f aca="false">A225</f>
        <v>0.8</v>
      </c>
      <c r="H240" s="3"/>
      <c r="I240" s="4"/>
      <c r="J240" s="4"/>
      <c r="K240" s="4"/>
      <c r="L240" s="4"/>
      <c r="M240" s="5"/>
      <c r="O240" s="6"/>
      <c r="AA240" s="5"/>
      <c r="AJ240" s="2"/>
      <c r="AM240" s="7"/>
      <c r="AN240" s="8"/>
      <c r="AO240" s="88"/>
      <c r="AP240" s="110"/>
      <c r="AQ240" s="31"/>
      <c r="AR240" s="5"/>
      <c r="AS240" s="5"/>
      <c r="AT240" s="52"/>
      <c r="AW240" s="2"/>
    </row>
    <row r="241" customFormat="false" ht="15" hidden="false" customHeight="false" outlineLevel="0" collapsed="false">
      <c r="A241" s="116"/>
      <c r="B241" s="116"/>
      <c r="C241" s="116"/>
      <c r="D241" s="55"/>
      <c r="H241" s="3"/>
      <c r="I241" s="4"/>
      <c r="J241" s="4"/>
      <c r="K241" s="4"/>
      <c r="L241" s="4"/>
      <c r="M241" s="5"/>
      <c r="O241" s="6"/>
      <c r="AA241" s="5"/>
      <c r="AJ241" s="2"/>
      <c r="AM241" s="7"/>
      <c r="AN241" s="8"/>
      <c r="AO241" s="88"/>
      <c r="AP241" s="110"/>
      <c r="AQ241" s="31"/>
      <c r="AR241" s="5"/>
      <c r="AS241" s="5"/>
      <c r="AT241" s="52"/>
      <c r="AW241" s="2"/>
    </row>
    <row r="242" customFormat="false" ht="15" hidden="false" customHeight="false" outlineLevel="0" collapsed="false">
      <c r="A242" s="123" t="s">
        <v>246</v>
      </c>
      <c r="C242" s="116"/>
      <c r="D242" s="55"/>
      <c r="H242" s="3"/>
      <c r="I242" s="4"/>
      <c r="J242" s="4"/>
      <c r="K242" s="4"/>
      <c r="L242" s="4"/>
      <c r="M242" s="5"/>
      <c r="O242" s="6"/>
      <c r="AA242" s="5"/>
      <c r="AJ242" s="2"/>
      <c r="AM242" s="7"/>
      <c r="AN242" s="8"/>
      <c r="AO242" s="88"/>
      <c r="AP242" s="110"/>
      <c r="AQ242" s="31"/>
      <c r="AR242" s="5"/>
      <c r="AS242" s="5"/>
      <c r="AT242" s="52"/>
      <c r="AW242" s="2"/>
    </row>
    <row r="243" customFormat="false" ht="15" hidden="false" customHeight="false" outlineLevel="0" collapsed="false">
      <c r="A243" s="124" t="s">
        <v>247</v>
      </c>
      <c r="C243" s="116"/>
      <c r="D243" s="55"/>
      <c r="H243" s="3"/>
      <c r="I243" s="4"/>
      <c r="J243" s="4"/>
      <c r="K243" s="4"/>
      <c r="L243" s="4"/>
      <c r="M243" s="5"/>
      <c r="O243" s="6"/>
      <c r="AA243" s="5"/>
      <c r="AJ243" s="2"/>
      <c r="AM243" s="7"/>
      <c r="AN243" s="8"/>
      <c r="AO243" s="88"/>
      <c r="AP243" s="110"/>
      <c r="AQ243" s="31"/>
      <c r="AR243" s="5"/>
      <c r="AS243" s="5"/>
      <c r="AT243" s="52"/>
      <c r="AW243" s="2"/>
    </row>
    <row r="244" customFormat="false" ht="15" hidden="false" customHeight="false" outlineLevel="0" collapsed="false">
      <c r="A244" s="125" t="s">
        <v>248</v>
      </c>
      <c r="C244" s="6"/>
      <c r="D244" s="55"/>
      <c r="H244" s="3"/>
      <c r="I244" s="4"/>
      <c r="J244" s="4"/>
      <c r="K244" s="4"/>
      <c r="L244" s="4"/>
      <c r="M244" s="5"/>
      <c r="O244" s="6"/>
      <c r="AA244" s="5"/>
      <c r="AJ244" s="2"/>
      <c r="AM244" s="7"/>
      <c r="AN244" s="8"/>
      <c r="AO244" s="88"/>
      <c r="AP244" s="110"/>
      <c r="AQ244" s="31"/>
      <c r="AR244" s="5"/>
      <c r="AS244" s="5"/>
      <c r="AT244" s="52"/>
      <c r="AW244" s="2"/>
    </row>
    <row r="245" customFormat="false" ht="15" hidden="false" customHeight="false" outlineLevel="0" collapsed="false">
      <c r="A245" s="126" t="s">
        <v>249</v>
      </c>
      <c r="C245" s="6"/>
      <c r="D245" s="55"/>
      <c r="H245" s="3"/>
      <c r="I245" s="4"/>
      <c r="J245" s="4"/>
      <c r="K245" s="4"/>
      <c r="L245" s="4"/>
      <c r="M245" s="5"/>
      <c r="O245" s="6"/>
      <c r="AA245" s="5"/>
      <c r="AJ245" s="2"/>
      <c r="AM245" s="7"/>
      <c r="AN245" s="8"/>
      <c r="AO245" s="88"/>
      <c r="AP245" s="110"/>
      <c r="AQ245" s="31"/>
      <c r="AR245" s="5"/>
      <c r="AS245" s="5"/>
      <c r="AT245" s="52"/>
      <c r="AW245" s="2"/>
    </row>
    <row r="246" customFormat="false" ht="15" hidden="false" customHeight="false" outlineLevel="0" collapsed="false">
      <c r="A246" s="127" t="s">
        <v>250</v>
      </c>
      <c r="C246" s="6"/>
      <c r="D246" s="55"/>
      <c r="H246" s="3"/>
      <c r="I246" s="4"/>
      <c r="J246" s="4"/>
      <c r="K246" s="4"/>
      <c r="L246" s="4"/>
      <c r="M246" s="5"/>
      <c r="O246" s="6"/>
      <c r="AA246" s="5"/>
      <c r="AJ246" s="2"/>
      <c r="AM246" s="7"/>
      <c r="AN246" s="8"/>
      <c r="AO246" s="88"/>
      <c r="AP246" s="110"/>
      <c r="AQ246" s="31"/>
      <c r="AR246" s="5"/>
      <c r="AS246" s="5"/>
      <c r="AT246" s="52"/>
      <c r="AW246" s="2"/>
    </row>
    <row r="247" customFormat="false" ht="15" hidden="false" customHeight="false" outlineLevel="0" collapsed="false">
      <c r="A247" s="123" t="s">
        <v>251</v>
      </c>
      <c r="C247" s="6"/>
      <c r="D247" s="55"/>
      <c r="H247" s="3"/>
      <c r="I247" s="4"/>
      <c r="J247" s="4"/>
      <c r="K247" s="4"/>
      <c r="L247" s="4"/>
      <c r="M247" s="5"/>
      <c r="O247" s="6"/>
      <c r="AA247" s="5"/>
      <c r="AJ247" s="2"/>
      <c r="AM247" s="7"/>
      <c r="AN247" s="8"/>
      <c r="AO247" s="88"/>
      <c r="AP247" s="110"/>
      <c r="AQ247" s="31"/>
      <c r="AR247" s="5"/>
      <c r="AS247" s="5"/>
      <c r="AT247" s="52"/>
      <c r="AW247" s="2"/>
    </row>
    <row r="248" customFormat="false" ht="15" hidden="false" customHeight="false" outlineLevel="0" collapsed="false">
      <c r="A248" s="52" t="s">
        <v>252</v>
      </c>
      <c r="C248" s="6"/>
      <c r="D248" s="55"/>
      <c r="E248" s="20"/>
      <c r="F248" s="19"/>
      <c r="G248" s="20"/>
      <c r="H248" s="3"/>
      <c r="I248" s="4"/>
      <c r="J248" s="4"/>
      <c r="K248" s="4"/>
      <c r="L248" s="4"/>
      <c r="M248" s="5"/>
      <c r="O248" s="6"/>
      <c r="AA248" s="5"/>
      <c r="AJ248" s="2"/>
      <c r="AM248" s="7"/>
      <c r="AN248" s="8"/>
      <c r="AO248" s="88"/>
      <c r="AP248" s="110"/>
      <c r="AQ248" s="31"/>
      <c r="AR248" s="5"/>
      <c r="AS248" s="5"/>
      <c r="AT248" s="52"/>
      <c r="AW248" s="2"/>
    </row>
  </sheetData>
  <sheetProtection sheet="true" password="bc6f" objects="true" scenarios="true"/>
  <mergeCells count="14">
    <mergeCell ref="B23:I23"/>
    <mergeCell ref="K23:L23"/>
    <mergeCell ref="B37:I37"/>
    <mergeCell ref="B50:I50"/>
    <mergeCell ref="B65:I65"/>
    <mergeCell ref="B80:I80"/>
    <mergeCell ref="B91:I91"/>
    <mergeCell ref="B102:I102"/>
    <mergeCell ref="B113:I113"/>
    <mergeCell ref="B130:I130"/>
    <mergeCell ref="B147:I147"/>
    <mergeCell ref="B164:I164"/>
    <mergeCell ref="B181:I181"/>
    <mergeCell ref="B197:I197"/>
  </mergeCells>
  <conditionalFormatting sqref="C26:F35 C40:F45 C69:F78 C83:F89 C134:F145 C94:F100 C105:F111 C116:F126 C151:F162 C168:F179 C184:F193 C205:F205 C207:F211 H207:H211 H205 H184:H193 H168:H179 H151:H162 H116:H126 H105:H111 H94:H100 H134:H145 H83:H89 H69:H78 H40:H45 H26:H35">
    <cfRule type="cellIs" priority="2" operator="lessThan" aboveAverage="0" equalAverage="0" bottom="0" percent="0" rank="0" text="" dxfId="0">
      <formula>$F$21</formula>
    </cfRule>
    <cfRule type="cellIs" priority="3" operator="greaterThan" aboveAverage="0" equalAverage="0" bottom="0" percent="0" rank="0" text="" dxfId="1">
      <formula>$F$21</formula>
    </cfRule>
  </conditionalFormatting>
  <conditionalFormatting sqref="E4:F18">
    <cfRule type="cellIs" priority="4" operator="lessThan" aboveAverage="0" equalAverage="0" bottom="0" percent="0" rank="0" text="" dxfId="2">
      <formula>0.0001</formula>
    </cfRule>
  </conditionalFormatting>
  <conditionalFormatting sqref="F4:F18">
    <cfRule type="cellIs" priority="5" operator="greaterThan" aboveAverage="0" equalAverage="0" bottom="0" percent="0" rank="0" text="" dxfId="3">
      <formula>0.0001</formula>
    </cfRule>
  </conditionalFormatting>
  <conditionalFormatting sqref="C54:F63 H54:H63">
    <cfRule type="cellIs" priority="6" operator="lessThan" aboveAverage="0" equalAverage="0" bottom="0" percent="0" rank="0" text="" dxfId="4">
      <formula>$F$21</formula>
    </cfRule>
    <cfRule type="cellIs" priority="7" operator="greaterThan" aboveAverage="0" equalAverage="0" bottom="0" percent="0" rank="0" text="" dxfId="5">
      <formula>$F$21</formula>
    </cfRule>
  </conditionalFormatting>
  <conditionalFormatting sqref="C53:F53 H53">
    <cfRule type="cellIs" priority="8" operator="lessThan" aboveAverage="0" equalAverage="0" bottom="0" percent="0" rank="0" text="" dxfId="6">
      <formula>$F$21</formula>
    </cfRule>
    <cfRule type="cellIs" priority="9" operator="greaterThan" aboveAverage="0" equalAverage="0" bottom="0" percent="0" rank="0" text="" dxfId="7">
      <formula>$F$21</formula>
    </cfRule>
  </conditionalFormatting>
  <dataValidations count="2">
    <dataValidation allowBlank="true" operator="between" showDropDown="false" showErrorMessage="true" showInputMessage="true" sqref="D4:D18" type="list">
      <formula1>$AP$4:$AP$29</formula1>
      <formula2>0</formula2>
    </dataValidation>
    <dataValidation allowBlank="true" operator="between" showDropDown="false" showErrorMessage="true" showInputMessage="true" sqref="C4:C18" type="list">
      <formula1>$N$4:$N$89</formula1>
      <formula2>0</formula2>
    </dataValidation>
  </dataValidations>
  <hyperlinks>
    <hyperlink ref="A244" r:id="rId1" display="lorn@lornmac.com"/>
    <hyperlink ref="A246" r:id="rId2" display="www.lornmac.com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5" manualBreakCount="5">
    <brk id="21" man="true" max="16383" min="0"/>
    <brk id="63" man="true" max="16383" min="0"/>
    <brk id="100" man="true" max="16383" min="0"/>
    <brk id="145" man="true" max="16383" min="0"/>
    <brk id="19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2019-08-19T00:04:47Z</dcterms:created>
  <dc:creator>Lorn Macilravie</dc:creator>
  <dc:description/>
  <dc:language>en-US</dc:language>
  <cp:lastModifiedBy/>
  <cp:lastPrinted>2019-08-21T02:47:53Z</cp:lastPrinted>
  <dcterms:modified xsi:type="dcterms:W3CDTF">2019-09-25T17:03:57Z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